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65" windowHeight="7200"/>
  </bookViews>
  <sheets>
    <sheet name="размер платы Полн 1 полуг" sheetId="85" r:id="rId1"/>
    <sheet name="размер платы Полн 2 полуг" sheetId="86" r:id="rId2"/>
    <sheet name="размер платы Ванз 1 полуг" sheetId="84" r:id="rId3"/>
    <sheet name="размер платы Ванз 2 полуг" sheetId="87" r:id="rId4"/>
    <sheet name="размер платы 1 полуг 2020_доп" sheetId="81" r:id="rId5"/>
    <sheet name="размер платы 2 полуг 2020_доп" sheetId="71" r:id="rId6"/>
  </sheets>
  <externalReferences>
    <externalReference r:id="rId7"/>
  </externalReferences>
  <definedNames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 localSheetId="0">#REF!</definedName>
    <definedName name="_xlnm.Database" localSheetId="1">#REF!</definedName>
    <definedName name="_xlnm.Database">#REF!</definedName>
    <definedName name="В" localSheetId="4">#REF!</definedName>
    <definedName name="В" localSheetId="5">#REF!</definedName>
    <definedName name="В" localSheetId="2">#REF!</definedName>
    <definedName name="В" localSheetId="3">#REF!</definedName>
    <definedName name="В" localSheetId="0">#REF!</definedName>
    <definedName name="В" localSheetId="1">#REF!</definedName>
    <definedName name="В">#REF!</definedName>
    <definedName name="кв1" localSheetId="4">#REF!</definedName>
    <definedName name="кв1" localSheetId="5">#REF!</definedName>
    <definedName name="кв1" localSheetId="2">#REF!</definedName>
    <definedName name="кв1" localSheetId="3">#REF!</definedName>
    <definedName name="кв1" localSheetId="0">#REF!</definedName>
    <definedName name="кв1" localSheetId="1">#REF!</definedName>
    <definedName name="кв1">#REF!</definedName>
    <definedName name="_xlnm.Print_Area" localSheetId="4">'размер платы 1 полуг 2020_доп'!$A$1:$E$18</definedName>
    <definedName name="_xlnm.Print_Area" localSheetId="5">'размер платы 2 полуг 2020_доп'!$A$1:$E$18</definedName>
    <definedName name="_xlnm.Print_Area" localSheetId="2">'размер платы Ванз 1 полуг'!$A$1:$F$15</definedName>
    <definedName name="_xlnm.Print_Area" localSheetId="3">'размер платы Ванз 2 полуг'!$A$1:$F$15</definedName>
    <definedName name="_xlnm.Print_Area" localSheetId="0">'размер платы Полн 1 полуг'!$A$1:$F$29</definedName>
    <definedName name="_xlnm.Print_Area" localSheetId="1">'размер платы Полн 2 полуг'!$A$1:$F$29</definedName>
    <definedName name="тариф" localSheetId="4">#REF!</definedName>
    <definedName name="тариф" localSheetId="5">#REF!</definedName>
    <definedName name="тариф" localSheetId="2">#REF!</definedName>
    <definedName name="тариф" localSheetId="3">#REF!</definedName>
    <definedName name="тариф" localSheetId="0">#REF!</definedName>
    <definedName name="тариф" localSheetId="1">#REF!</definedName>
    <definedName name="тариф">#REF!</definedName>
    <definedName name="ТБОнасВК" localSheetId="4">#REF!</definedName>
    <definedName name="ТБОнасВК" localSheetId="5">#REF!</definedName>
    <definedName name="ТБОнасВК" localSheetId="2">#REF!</definedName>
    <definedName name="ТБОнасВК" localSheetId="3">#REF!</definedName>
    <definedName name="ТБОнасВК" localSheetId="0">#REF!</definedName>
    <definedName name="ТБОнасВК" localSheetId="1">#REF!</definedName>
    <definedName name="ТБОнасВК">#REF!</definedName>
    <definedName name="Э" localSheetId="4">#REF!</definedName>
    <definedName name="Э" localSheetId="5">#REF!</definedName>
    <definedName name="Э" localSheetId="2">#REF!</definedName>
    <definedName name="Э" localSheetId="3">#REF!</definedName>
    <definedName name="Э" localSheetId="0">#REF!</definedName>
    <definedName name="Э" localSheetId="1">#REF!</definedName>
    <definedName name="Э">#REF!</definedName>
  </definedNames>
  <calcPr calcId="125725"/>
</workbook>
</file>

<file path=xl/calcChain.xml><?xml version="1.0" encoding="utf-8"?>
<calcChain xmlns="http://schemas.openxmlformats.org/spreadsheetml/2006/main">
  <c r="E15" i="87"/>
  <c r="E12"/>
  <c r="F12" s="1"/>
  <c r="E10"/>
  <c r="E11" s="1"/>
  <c r="F11" s="1"/>
  <c r="F9"/>
  <c r="E7"/>
  <c r="I20" i="86"/>
  <c r="E17"/>
  <c r="E18" s="1"/>
  <c r="F18" s="1"/>
  <c r="E7"/>
  <c r="F11" s="1"/>
  <c r="I20" i="85"/>
  <c r="E17"/>
  <c r="E29" s="1"/>
  <c r="E7"/>
  <c r="E15" s="1"/>
  <c r="F12" i="84"/>
  <c r="E12"/>
  <c r="E13" s="1"/>
  <c r="F9"/>
  <c r="E9"/>
  <c r="E15" s="1"/>
  <c r="E7"/>
  <c r="D18" i="71"/>
  <c r="E18" s="1"/>
  <c r="D16"/>
  <c r="E16" s="1"/>
  <c r="D15"/>
  <c r="E15" s="1"/>
  <c r="D14"/>
  <c r="E14" s="1"/>
  <c r="D13"/>
  <c r="E13" s="1"/>
  <c r="D12"/>
  <c r="E12" s="1"/>
  <c r="D10"/>
  <c r="E10" s="1"/>
  <c r="E9"/>
  <c r="E18" i="81"/>
  <c r="D18"/>
  <c r="E16"/>
  <c r="D16"/>
  <c r="E15"/>
  <c r="D15"/>
  <c r="E14"/>
  <c r="D14"/>
  <c r="E13"/>
  <c r="D13"/>
  <c r="E12"/>
  <c r="D12"/>
  <c r="E10"/>
  <c r="D10"/>
  <c r="D17" s="1"/>
  <c r="E17" s="1"/>
  <c r="E9"/>
  <c r="F10" i="87" l="1"/>
  <c r="E10" i="84"/>
  <c r="E13" i="87"/>
  <c r="F17" i="86"/>
  <c r="E19"/>
  <c r="F19" s="1"/>
  <c r="E29"/>
  <c r="E20"/>
  <c r="F20" s="1"/>
  <c r="F9" i="85"/>
  <c r="F7"/>
  <c r="F13"/>
  <c r="F11"/>
  <c r="K20" i="86"/>
  <c r="F8"/>
  <c r="F12"/>
  <c r="E15"/>
  <c r="I19"/>
  <c r="F10"/>
  <c r="E14"/>
  <c r="F14" s="1"/>
  <c r="E21"/>
  <c r="F21" s="1"/>
  <c r="F9"/>
  <c r="F13"/>
  <c r="F7"/>
  <c r="E18" i="85"/>
  <c r="F18" s="1"/>
  <c r="F10"/>
  <c r="E14"/>
  <c r="F14" s="1"/>
  <c r="F17"/>
  <c r="E19"/>
  <c r="E20"/>
  <c r="F8"/>
  <c r="F12"/>
  <c r="F13" i="84"/>
  <c r="E14"/>
  <c r="F14" s="1"/>
  <c r="D17" i="71"/>
  <c r="E17" s="1"/>
  <c r="E11" i="84" l="1"/>
  <c r="F11" s="1"/>
  <c r="F10"/>
  <c r="E14" i="87"/>
  <c r="F14" s="1"/>
  <c r="F13"/>
  <c r="K19" i="86"/>
  <c r="E22"/>
  <c r="F22" s="1"/>
  <c r="K19" i="85"/>
  <c r="F19"/>
  <c r="I19"/>
  <c r="K20"/>
  <c r="E21"/>
  <c r="F21" s="1"/>
  <c r="F20"/>
  <c r="E22"/>
  <c r="E23" i="86" l="1"/>
  <c r="E25" s="1"/>
  <c r="F25" s="1"/>
  <c r="F22" i="85"/>
  <c r="E23"/>
  <c r="E24" i="86" l="1"/>
  <c r="F24" s="1"/>
  <c r="F23"/>
  <c r="E26"/>
  <c r="E25" i="85"/>
  <c r="F25" s="1"/>
  <c r="F23"/>
  <c r="E24"/>
  <c r="F26" i="86" l="1"/>
  <c r="E27"/>
  <c r="F27" s="1"/>
  <c r="E28"/>
  <c r="F28" s="1"/>
  <c r="F24" i="85"/>
  <c r="E26"/>
  <c r="F26" l="1"/>
  <c r="E27"/>
  <c r="F27" s="1"/>
  <c r="E28"/>
  <c r="F28" s="1"/>
</calcChain>
</file>

<file path=xl/sharedStrings.xml><?xml version="1.0" encoding="utf-8"?>
<sst xmlns="http://schemas.openxmlformats.org/spreadsheetml/2006/main" count="228" uniqueCount="72">
  <si>
    <t>Наименование услуг</t>
  </si>
  <si>
    <t>Норматив потребления в месяц</t>
  </si>
  <si>
    <t>единица измерения</t>
  </si>
  <si>
    <t>количество</t>
  </si>
  <si>
    <t>по счетчику</t>
  </si>
  <si>
    <t>2. Отопление</t>
  </si>
  <si>
    <t xml:space="preserve">Гкал </t>
  </si>
  <si>
    <t>Цена / Тариф на услуги с учетом НДС руб.коп.</t>
  </si>
  <si>
    <t>Размер платы за услуги с учетом НДС руб.коп.</t>
  </si>
  <si>
    <t xml:space="preserve">               Коммунальные услуги</t>
  </si>
  <si>
    <t xml:space="preserve">1. Холодное водоснабжение  </t>
  </si>
  <si>
    <t>1.1.Полив земельного участка (с июня по август)</t>
  </si>
  <si>
    <t>Коровы, лошади</t>
  </si>
  <si>
    <t>Свиньи</t>
  </si>
  <si>
    <t>Овцы, козы</t>
  </si>
  <si>
    <t>Птица и другие мелкие животные</t>
  </si>
  <si>
    <r>
      <t>Гкал на м</t>
    </r>
    <r>
      <rPr>
        <sz val="12"/>
        <color indexed="8"/>
        <rFont val="Times New Roman"/>
        <family val="1"/>
        <charset val="204"/>
      </rPr>
      <t>² общей площади в месяц</t>
    </r>
  </si>
  <si>
    <r>
      <t>м</t>
    </r>
    <r>
      <rPr>
        <sz val="12"/>
        <color indexed="8"/>
        <rFont val="Times New Roman"/>
        <family val="1"/>
        <charset val="204"/>
      </rPr>
      <t>³ на человека в месяц</t>
    </r>
  </si>
  <si>
    <r>
      <t>м</t>
    </r>
    <r>
      <rPr>
        <sz val="12"/>
        <color indexed="8"/>
        <rFont val="Times New Roman"/>
        <family val="1"/>
        <charset val="204"/>
      </rPr>
      <t>³ на 1 м2 общей площади помещений, входящих в состав общего имущества в многоквартирном доме, в месяц</t>
    </r>
  </si>
  <si>
    <r>
      <t>м</t>
    </r>
    <r>
      <rPr>
        <sz val="12"/>
        <color indexed="8"/>
        <rFont val="Times New Roman"/>
        <family val="1"/>
        <charset val="204"/>
      </rPr>
      <t>³</t>
    </r>
  </si>
  <si>
    <t>1.1. в жилых домах, оборудованных приборами учета</t>
  </si>
  <si>
    <t xml:space="preserve">2.2. в жилых многоквартирных домах со стенами из панелей, блоков 1 этажных постройки до 1999 года включительно </t>
  </si>
  <si>
    <t xml:space="preserve">2.3. в жилых многоквартирных домах со стенами из дерева, смешанных и других материалов 1 этажных постройки до 1999 года включительно </t>
  </si>
  <si>
    <t xml:space="preserve">2.1. в жилых многоквартирных домах со стенами из камня, кирпича 1 этажных постройки до 1999 года включительно </t>
  </si>
  <si>
    <t xml:space="preserve">2.4. в жилых многоквартирных домах со стенами из камня, кирпича 2 этажных постройки до 1999 года включительно </t>
  </si>
  <si>
    <t xml:space="preserve">2.5. в жилых многоквартирных домах со стенами из панелей, блоков 2 этажных постройки до 1999 года включительно </t>
  </si>
  <si>
    <t xml:space="preserve">2.6. в жилых многоквартирных домах со стенами из дерева, смешанных и других материалов 2 этажных постройки до 1999 года включительно </t>
  </si>
  <si>
    <t>2.7. в жилых многоквартирных домах со стенами из камня, кирпича 1 этажных постройки после 1999 года</t>
  </si>
  <si>
    <t>2.8. в жилых многоквартирных домах со стенами из панелей, блоков 1 этажных постройки после 1999 года</t>
  </si>
  <si>
    <t>2.9. в жилых многоквартирных домах со стенами из дерева, смешанных и других материалов 1 этажных постройки после 1999 года</t>
  </si>
  <si>
    <t>2.10. в жилых многоквартирных домах со стенами из камня, кирпича 2 этажных постройки после 1999 года</t>
  </si>
  <si>
    <t>2.11. в жилых многоквартирных домах со стенами из панелей, блоков 2 этажных постройки после 1999 года</t>
  </si>
  <si>
    <t>2.12. в жилых многоквартирных домах со стенами из дерева, смешанных и других материалов 2 этажных постройки после 1999 года</t>
  </si>
  <si>
    <t>2.13. в жилых домах оборудованных приборами учета</t>
  </si>
  <si>
    <t>1.1. 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ваннами, душами, с водоотведением в септики</t>
  </si>
  <si>
    <t>1.2. Многоквартирные и жилые дома с централизованным холодным водоснабжением, без централизованного водоотведения, без водонагревателей, оборудованные раковинами, мойками, унитазами, ваннами, душами, с водоотведением в септики</t>
  </si>
  <si>
    <t>1.3. 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душами, без ванн, с водоотведением в септики</t>
  </si>
  <si>
    <t>1.4. 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ваннами, без душа, с водоотведением в септики</t>
  </si>
  <si>
    <t>1.5. Многоквартирные и жилые дома с централизованным холодным водоснабжением, без централизованного водоотведения, без водонагревателей, оборудованные раковинами, мойками, унитазами, ваннами, без душа, с водоотведением в септики</t>
  </si>
  <si>
    <t xml:space="preserve">2.3.в жилых многоквартирных домах со стенами из дерева, смешанных и других материалов 1 этажных постройки до 1999 года включительно </t>
  </si>
  <si>
    <t>2.4. в жилых многоквартирных домах со стенами из камня, кирпича 1 этажных постройки после 1999 года</t>
  </si>
  <si>
    <t>2.5. в жилых многоквартирных домах со стенами из панелей, блоков 1 этажных постройки после 1999 года</t>
  </si>
  <si>
    <t>2.6.в жилых многоквартирных домах со стенами из дерева, смешанных и других материалов 1 этажных постройки после 1999 года</t>
  </si>
  <si>
    <t>2.7. в жилых домах оборудованных приборами учета</t>
  </si>
  <si>
    <t>1.6. Многоквартирные и жилые дома с централизованным холодным водоснабжением, без централизованного водоотведения, без водонагревателей, оборудованные унитазами, раковинами, мойками, без душа, с водоотведением в септики</t>
  </si>
  <si>
    <t>1.7. Многоквартирные и жилые дома с централизованным холодным водоснабжением, без централизованного водоотведения, оборудованные раковинами, мойками, унитазами, без септиков</t>
  </si>
  <si>
    <t>1.8. в целях содержания общего имущества в многоквартирном доме с централизованным холодным водоснабжением без централизованного водоотведения (этажность 1-5)</t>
  </si>
  <si>
    <t>1.9. в жилых домах, оборудованных приборами учета</t>
  </si>
  <si>
    <t>гр.6 = гр.3 х гр.4 х гр.5</t>
  </si>
  <si>
    <t>-</t>
  </si>
  <si>
    <t>Понижающий коэффициент к нормативам</t>
  </si>
  <si>
    <t>Размер платы граждан за коммунальные услуги на территории сельского поселения Полноват Белоярского района с 1 января 2020 года по 30 июня 2020 года</t>
  </si>
  <si>
    <t>Размер платы граждан за коммунальные услуги на территории сельского поселения Полноват Белоярского района с 1 июля 2020 года по 31 декабря 2020 года</t>
  </si>
  <si>
    <t>Размер платы граждан за коммунальные услуги на территории села Ванзеват Белоярского района с 1 июля 2020 года по 31 декабря 2020 года</t>
  </si>
  <si>
    <t>Цена/тариф на услуги с учетом НДС руб.коп.</t>
  </si>
  <si>
    <t>единица потребления</t>
  </si>
  <si>
    <t>гр.5=гр.3 х гр.4</t>
  </si>
  <si>
    <t xml:space="preserve">                   Коммунальные услуги</t>
  </si>
  <si>
    <t>1.Холодное водоснабжение</t>
  </si>
  <si>
    <t>м3 в месяц на 1м2 поливного участка</t>
  </si>
  <si>
    <t>1.2.Полив стационарных теплиц</t>
  </si>
  <si>
    <t>м3 на м2 площади теплиц в месяц</t>
  </si>
  <si>
    <t>1.3.Водоснабжение и приготовление пищи для соответствующего сельскохозяйственного животного:</t>
  </si>
  <si>
    <t xml:space="preserve">м3 в месяц на 1 голову животного </t>
  </si>
  <si>
    <t>1.4.Бани, сауны частного сектора из расчета одной помывки в неделю</t>
  </si>
  <si>
    <t xml:space="preserve">м3 в месяц на 1 человека </t>
  </si>
  <si>
    <t>1.5.Ручная (шланговая) мойка легковых автомобилей</t>
  </si>
  <si>
    <t xml:space="preserve">м3 в месяц на 1 автомобиль </t>
  </si>
  <si>
    <t>1.6.Водоснабжение закрытых бассейнов</t>
  </si>
  <si>
    <t>м3 на 1 м3 объема бассейна</t>
  </si>
  <si>
    <t>Размер платы граждан за коммунальные услуги на территории сельского поселения Полноват Белоярского района с 29 февраля 2020 года по 30 июня 2020 года</t>
  </si>
  <si>
    <t>Размер платы граждан за коммунальные услуги на территории села Ванзеват Белоярского района с 29 февраля 2020 года по 30 июня 2020 года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</si>
</sst>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0.0000"/>
    <numFmt numFmtId="167" formatCode="0.0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u/>
      <sz val="7.5"/>
      <color indexed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7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7" fillId="0" borderId="0" applyNumberFormat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1">
    <xf numFmtId="0" fontId="0" fillId="0" borderId="0" xfId="0"/>
    <xf numFmtId="0" fontId="1" fillId="0" borderId="0" xfId="1"/>
    <xf numFmtId="0" fontId="9" fillId="0" borderId="0" xfId="1" applyFont="1" applyFill="1"/>
    <xf numFmtId="0" fontId="3" fillId="0" borderId="0" xfId="1" applyFont="1" applyFill="1"/>
    <xf numFmtId="2" fontId="9" fillId="0" borderId="0" xfId="1" applyNumberFormat="1" applyFont="1" applyFill="1"/>
    <xf numFmtId="2" fontId="3" fillId="0" borderId="0" xfId="1" applyNumberFormat="1" applyFont="1" applyFill="1"/>
    <xf numFmtId="2" fontId="3" fillId="0" borderId="0" xfId="1" applyNumberFormat="1" applyFont="1" applyFill="1" applyBorder="1"/>
    <xf numFmtId="2" fontId="10" fillId="0" borderId="0" xfId="1" applyNumberFormat="1" applyFont="1" applyFill="1"/>
    <xf numFmtId="0" fontId="10" fillId="0" borderId="0" xfId="1" applyFont="1" applyFill="1"/>
    <xf numFmtId="2" fontId="3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wrapText="1"/>
    </xf>
    <xf numFmtId="0" fontId="1" fillId="0" borderId="0" xfId="1" applyFill="1"/>
    <xf numFmtId="0" fontId="10" fillId="0" borderId="0" xfId="1" applyFont="1" applyFill="1" applyAlignment="1">
      <alignment horizontal="center" vertical="center"/>
    </xf>
    <xf numFmtId="0" fontId="3" fillId="0" borderId="2" xfId="1" applyFont="1" applyFill="1" applyBorder="1"/>
    <xf numFmtId="0" fontId="3" fillId="0" borderId="2" xfId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wrapText="1"/>
    </xf>
    <xf numFmtId="0" fontId="14" fillId="0" borderId="2" xfId="1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3" xfId="1" applyFont="1" applyBorder="1" applyAlignment="1">
      <alignment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2" fontId="14" fillId="0" borderId="5" xfId="1" applyNumberFormat="1" applyFont="1" applyFill="1" applyBorder="1" applyAlignment="1">
      <alignment horizontal="center" vertical="center"/>
    </xf>
    <xf numFmtId="0" fontId="14" fillId="0" borderId="3" xfId="1" applyFont="1" applyBorder="1" applyAlignment="1">
      <alignment wrapText="1"/>
    </xf>
    <xf numFmtId="0" fontId="15" fillId="0" borderId="2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/>
    </xf>
    <xf numFmtId="0" fontId="15" fillId="0" borderId="2" xfId="1" applyFont="1" applyFill="1" applyBorder="1" applyAlignment="1">
      <alignment vertical="center"/>
    </xf>
    <xf numFmtId="2" fontId="14" fillId="0" borderId="5" xfId="1" applyNumberFormat="1" applyFont="1" applyFill="1" applyBorder="1" applyAlignment="1">
      <alignment horizontal="center"/>
    </xf>
    <xf numFmtId="0" fontId="14" fillId="0" borderId="3" xfId="1" applyFont="1" applyBorder="1" applyAlignment="1">
      <alignment horizontal="left" wrapText="1"/>
    </xf>
    <xf numFmtId="0" fontId="14" fillId="0" borderId="3" xfId="1" applyFont="1" applyBorder="1" applyAlignment="1">
      <alignment horizontal="center" wrapText="1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2" fontId="14" fillId="0" borderId="2" xfId="1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0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top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 wrapText="1"/>
    </xf>
    <xf numFmtId="4" fontId="9" fillId="0" borderId="8" xfId="1" applyNumberFormat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3" xfId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3" fillId="0" borderId="3" xfId="1" applyFont="1" applyBorder="1" applyAlignment="1"/>
    <xf numFmtId="0" fontId="15" fillId="0" borderId="4" xfId="1" applyFont="1" applyBorder="1" applyAlignment="1"/>
    <xf numFmtId="0" fontId="15" fillId="0" borderId="5" xfId="1" applyFont="1" applyBorder="1" applyAlignment="1"/>
    <xf numFmtId="0" fontId="13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</cellXfs>
  <cellStyles count="41">
    <cellStyle name="Гиперссылка 2" xfId="39"/>
    <cellStyle name="Денежный 2" xfId="17"/>
    <cellStyle name="Обычный" xfId="0" builtinId="0"/>
    <cellStyle name="Обычный 10" xfId="18"/>
    <cellStyle name="Обычный 10 2" xfId="19"/>
    <cellStyle name="Обычный 11" xfId="20"/>
    <cellStyle name="Обычный 2" xfId="1"/>
    <cellStyle name="Обычный 2 2" xfId="2"/>
    <cellStyle name="Обычный 2 2 2" xfId="8"/>
    <cellStyle name="Обычный 2 2 2 2" xfId="9"/>
    <cellStyle name="Обычный 2 3" xfId="7"/>
    <cellStyle name="Обычный 2 3 2" xfId="21"/>
    <cellStyle name="Обычный 2 3 3" xfId="22"/>
    <cellStyle name="Обычный 2 4" xfId="23"/>
    <cellStyle name="Обычный 2 5" xfId="24"/>
    <cellStyle name="Обычный 3" xfId="5"/>
    <cellStyle name="Обычный 3 2" xfId="6"/>
    <cellStyle name="Обычный 3 3" xfId="25"/>
    <cellStyle name="Обычный 3 4" xfId="40"/>
    <cellStyle name="Обычный 4" xfId="10"/>
    <cellStyle name="Обычный 4 2" xfId="26"/>
    <cellStyle name="Обычный 5" xfId="11"/>
    <cellStyle name="Обычный 5 2" xfId="27"/>
    <cellStyle name="Обычный 6" xfId="12"/>
    <cellStyle name="Обычный 7" xfId="28"/>
    <cellStyle name="Обычный 8" xfId="29"/>
    <cellStyle name="Обычный 9" xfId="30"/>
    <cellStyle name="Процентный 2" xfId="3"/>
    <cellStyle name="Процентный 2 2" xfId="13"/>
    <cellStyle name="Процентный 2 2 2" xfId="31"/>
    <cellStyle name="Процентный 2 3" xfId="32"/>
    <cellStyle name="Процентный 3" xfId="4"/>
    <cellStyle name="Процентный 3 2" xfId="33"/>
    <cellStyle name="Процентный 4" xfId="34"/>
    <cellStyle name="Процентный 5" xfId="35"/>
    <cellStyle name="Процентный 6" xfId="36"/>
    <cellStyle name="Финансовый 2" xfId="14"/>
    <cellStyle name="Финансовый 2 2" xfId="37"/>
    <cellStyle name="Финансовый 3" xfId="15"/>
    <cellStyle name="Финансовый 3 2" xfId="38"/>
    <cellStyle name="Финансовый 4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6;&#1086;&#1082;&#1091;&#1084;&#1077;&#1085;&#1090;&#1099;%20&#1058;&#1072;&#1085;&#1103;\&#1090;&#1072;&#1088;&#1080;&#1092;&#1099;\&#1087;&#1088;&#1080;&#1082;&#1072;&#1079;&#1099;\2020\&#1087;&#1088;&#1080;&#1082;&#1072;&#1079;&#1099;_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п_услуги_коммун"/>
      <sheetName val="приложение 1 доп"/>
      <sheetName val="приложение 2 доп"/>
      <sheetName val="Ванзеват"/>
      <sheetName val="размер платы Ванз"/>
      <sheetName val="Полноват"/>
      <sheetName val="размер платы Полн"/>
      <sheetName val="Сорум 2019"/>
      <sheetName val="размер платы Сорум 2019"/>
      <sheetName val="Сорум"/>
      <sheetName val="размер платы Сорум"/>
      <sheetName val="ЖБО"/>
      <sheetName val="размер платы ЖБО "/>
      <sheetName val="подвоз воды"/>
      <sheetName val="прил_подвоз_воды"/>
      <sheetName val="Казым"/>
      <sheetName val="размер платы 1 полуг Казым"/>
      <sheetName val="размер платы 2 полуг Казым"/>
    </sheetNames>
    <sheetDataSet>
      <sheetData sheetId="0"/>
      <sheetData sheetId="1">
        <row r="10">
          <cell r="D10">
            <v>89.32</v>
          </cell>
        </row>
      </sheetData>
      <sheetData sheetId="2">
        <row r="10">
          <cell r="D10">
            <v>89.32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SheetLayoutView="100" workbookViewId="0">
      <selection activeCell="M7" sqref="M7"/>
    </sheetView>
  </sheetViews>
  <sheetFormatPr defaultColWidth="9.140625" defaultRowHeight="15.75"/>
  <cols>
    <col min="1" max="1" width="35.85546875" style="3" customWidth="1"/>
    <col min="2" max="2" width="13.28515625" style="3" customWidth="1"/>
    <col min="3" max="3" width="11.85546875" style="3" customWidth="1"/>
    <col min="4" max="4" width="13" style="3" customWidth="1"/>
    <col min="5" max="5" width="12.28515625" style="3" customWidth="1"/>
    <col min="6" max="6" width="11.7109375" style="3" customWidth="1"/>
    <col min="7" max="7" width="12.85546875" style="5" customWidth="1"/>
    <col min="8" max="16384" width="9.140625" style="3"/>
  </cols>
  <sheetData>
    <row r="1" spans="1:7" s="1" customFormat="1" ht="46.15" customHeight="1">
      <c r="A1" s="53" t="s">
        <v>70</v>
      </c>
      <c r="B1" s="53"/>
      <c r="C1" s="53"/>
      <c r="D1" s="53"/>
      <c r="E1" s="53"/>
      <c r="F1" s="53"/>
    </row>
    <row r="2" spans="1:7" s="8" customFormat="1" ht="39.75" customHeight="1">
      <c r="A2" s="49" t="s">
        <v>0</v>
      </c>
      <c r="B2" s="51" t="s">
        <v>1</v>
      </c>
      <c r="C2" s="52"/>
      <c r="D2" s="49" t="s">
        <v>50</v>
      </c>
      <c r="E2" s="49" t="s">
        <v>7</v>
      </c>
      <c r="F2" s="49" t="s">
        <v>8</v>
      </c>
      <c r="G2" s="7"/>
    </row>
    <row r="3" spans="1:7" s="8" customFormat="1" ht="27.6" customHeight="1">
      <c r="A3" s="50"/>
      <c r="B3" s="16" t="s">
        <v>2</v>
      </c>
      <c r="C3" s="16" t="s">
        <v>3</v>
      </c>
      <c r="D3" s="50"/>
      <c r="E3" s="50"/>
      <c r="F3" s="50"/>
      <c r="G3" s="7"/>
    </row>
    <row r="4" spans="1:7" s="8" customFormat="1" ht="25.5">
      <c r="A4" s="16">
        <v>1</v>
      </c>
      <c r="B4" s="16">
        <v>2</v>
      </c>
      <c r="C4" s="16">
        <v>3</v>
      </c>
      <c r="D4" s="20">
        <v>4</v>
      </c>
      <c r="E4" s="16">
        <v>5</v>
      </c>
      <c r="F4" s="16" t="s">
        <v>48</v>
      </c>
      <c r="G4" s="7"/>
    </row>
    <row r="5" spans="1:7">
      <c r="A5" s="54" t="s">
        <v>9</v>
      </c>
      <c r="B5" s="55"/>
      <c r="C5" s="55"/>
      <c r="D5" s="55"/>
      <c r="E5" s="55"/>
      <c r="F5" s="56"/>
    </row>
    <row r="6" spans="1:7" s="10" customFormat="1" ht="19.899999999999999" customHeight="1">
      <c r="A6" s="54" t="s">
        <v>10</v>
      </c>
      <c r="B6" s="55"/>
      <c r="C6" s="55"/>
      <c r="D6" s="55"/>
      <c r="E6" s="55"/>
      <c r="F6" s="56"/>
      <c r="G6" s="9"/>
    </row>
    <row r="7" spans="1:7" ht="138.6" customHeight="1">
      <c r="A7" s="11" t="s">
        <v>34</v>
      </c>
      <c r="B7" s="57" t="s">
        <v>17</v>
      </c>
      <c r="C7" s="12">
        <v>5.3479999999999999</v>
      </c>
      <c r="D7" s="21"/>
      <c r="E7" s="60">
        <f>'[1]приложение 1 доп'!D10</f>
        <v>89.32</v>
      </c>
      <c r="F7" s="13">
        <f>ROUND(C7*E7,2)</f>
        <v>477.68</v>
      </c>
      <c r="G7" s="9"/>
    </row>
    <row r="8" spans="1:7" ht="157.9" customHeight="1">
      <c r="A8" s="11" t="s">
        <v>35</v>
      </c>
      <c r="B8" s="58"/>
      <c r="C8" s="12">
        <v>4.3849999999999998</v>
      </c>
      <c r="D8" s="21"/>
      <c r="E8" s="61"/>
      <c r="F8" s="13">
        <f>ROUND(C8*E7,2)</f>
        <v>391.67</v>
      </c>
      <c r="G8" s="9"/>
    </row>
    <row r="9" spans="1:7" ht="129" customHeight="1">
      <c r="A9" s="11" t="s">
        <v>36</v>
      </c>
      <c r="B9" s="58"/>
      <c r="C9" s="12">
        <v>4.7080000000000002</v>
      </c>
      <c r="D9" s="21"/>
      <c r="E9" s="61"/>
      <c r="F9" s="13">
        <f>ROUND(C9*E7,2)</f>
        <v>420.52</v>
      </c>
      <c r="G9" s="9"/>
    </row>
    <row r="10" spans="1:7" ht="128.44999999999999" customHeight="1">
      <c r="A10" s="11" t="s">
        <v>37</v>
      </c>
      <c r="B10" s="58"/>
      <c r="C10" s="12">
        <v>3.7930000000000001</v>
      </c>
      <c r="D10" s="21"/>
      <c r="E10" s="61"/>
      <c r="F10" s="13">
        <f>ROUND(C10*E7,2)</f>
        <v>338.79</v>
      </c>
      <c r="G10" s="6"/>
    </row>
    <row r="11" spans="1:7" ht="141.75">
      <c r="A11" s="11" t="s">
        <v>38</v>
      </c>
      <c r="B11" s="59"/>
      <c r="C11" s="12">
        <v>3.4140000000000001</v>
      </c>
      <c r="D11" s="21"/>
      <c r="E11" s="62"/>
      <c r="F11" s="13">
        <f>ROUND(C11*E7,2)</f>
        <v>304.94</v>
      </c>
      <c r="G11" s="6"/>
    </row>
    <row r="12" spans="1:7" ht="128.44999999999999" customHeight="1">
      <c r="A12" s="11" t="s">
        <v>44</v>
      </c>
      <c r="B12" s="26"/>
      <c r="C12" s="12">
        <v>3.1779999999999999</v>
      </c>
      <c r="D12" s="21"/>
      <c r="E12" s="27"/>
      <c r="F12" s="13">
        <f>ROUND(C12*E7,2)</f>
        <v>283.86</v>
      </c>
      <c r="G12" s="6"/>
    </row>
    <row r="13" spans="1:7" ht="110.25">
      <c r="A13" s="11" t="s">
        <v>45</v>
      </c>
      <c r="B13" s="26"/>
      <c r="C13" s="12">
        <v>1.641</v>
      </c>
      <c r="D13" s="21"/>
      <c r="E13" s="27"/>
      <c r="F13" s="13">
        <f>ROUND(C13*E7,2)</f>
        <v>146.57</v>
      </c>
      <c r="G13" s="6"/>
    </row>
    <row r="14" spans="1:7" ht="173.25">
      <c r="A14" s="11" t="s">
        <v>46</v>
      </c>
      <c r="B14" s="12" t="s">
        <v>18</v>
      </c>
      <c r="C14" s="14">
        <v>1.9E-2</v>
      </c>
      <c r="D14" s="21"/>
      <c r="E14" s="15">
        <f>E7</f>
        <v>89.32</v>
      </c>
      <c r="F14" s="13">
        <f>ROUND(C14*E14,2)</f>
        <v>1.7</v>
      </c>
      <c r="G14" s="6"/>
    </row>
    <row r="15" spans="1:7" ht="45.6" customHeight="1">
      <c r="A15" s="11" t="s">
        <v>47</v>
      </c>
      <c r="B15" s="12" t="s">
        <v>19</v>
      </c>
      <c r="C15" s="12" t="s">
        <v>4</v>
      </c>
      <c r="D15" s="21"/>
      <c r="E15" s="15">
        <f>E7</f>
        <v>89.32</v>
      </c>
      <c r="F15" s="13"/>
      <c r="G15" s="6"/>
    </row>
    <row r="16" spans="1:7">
      <c r="A16" s="46" t="s">
        <v>5</v>
      </c>
      <c r="B16" s="47"/>
      <c r="C16" s="47"/>
      <c r="D16" s="47"/>
      <c r="E16" s="47"/>
      <c r="F16" s="48"/>
    </row>
    <row r="17" spans="1:11" ht="63">
      <c r="A17" s="11" t="s">
        <v>23</v>
      </c>
      <c r="B17" s="12" t="s">
        <v>16</v>
      </c>
      <c r="C17" s="14">
        <v>5.45E-2</v>
      </c>
      <c r="D17" s="23">
        <v>1</v>
      </c>
      <c r="E17" s="15">
        <f>ROUND(2888.77,2)</f>
        <v>2888.77</v>
      </c>
      <c r="F17" s="13">
        <f t="shared" ref="F17:F28" si="0">ROUND(C17*E17*D17,2)</f>
        <v>157.44</v>
      </c>
      <c r="G17" s="6"/>
    </row>
    <row r="18" spans="1:11" ht="63">
      <c r="A18" s="11" t="s">
        <v>21</v>
      </c>
      <c r="B18" s="12" t="s">
        <v>16</v>
      </c>
      <c r="C18" s="12">
        <v>5.4600000000000003E-2</v>
      </c>
      <c r="D18" s="23">
        <v>1</v>
      </c>
      <c r="E18" s="15">
        <f>E17</f>
        <v>2888.77</v>
      </c>
      <c r="F18" s="13">
        <f t="shared" si="0"/>
        <v>157.72999999999999</v>
      </c>
    </row>
    <row r="19" spans="1:11" ht="78.75">
      <c r="A19" s="11" t="s">
        <v>22</v>
      </c>
      <c r="B19" s="12" t="s">
        <v>16</v>
      </c>
      <c r="C19" s="12">
        <v>5.4600000000000003E-2</v>
      </c>
      <c r="D19" s="22">
        <v>0.76919999999999999</v>
      </c>
      <c r="E19" s="15">
        <f>E17</f>
        <v>2888.77</v>
      </c>
      <c r="F19" s="13">
        <f t="shared" si="0"/>
        <v>121.32</v>
      </c>
      <c r="I19" s="3">
        <f>E19*0.042</f>
        <v>121.32834000000001</v>
      </c>
      <c r="K19" s="3">
        <f>C19*D19*E19</f>
        <v>121.32348686639999</v>
      </c>
    </row>
    <row r="20" spans="1:11" ht="63">
      <c r="A20" s="11" t="s">
        <v>24</v>
      </c>
      <c r="B20" s="12" t="s">
        <v>16</v>
      </c>
      <c r="C20" s="14">
        <v>5.2999999999999999E-2</v>
      </c>
      <c r="D20" s="23">
        <v>1</v>
      </c>
      <c r="E20" s="15">
        <f>E17</f>
        <v>2888.77</v>
      </c>
      <c r="F20" s="13">
        <f t="shared" si="0"/>
        <v>153.1</v>
      </c>
      <c r="G20" s="6"/>
      <c r="I20" s="3">
        <f>C19*0.769</f>
        <v>4.1987400000000001E-2</v>
      </c>
      <c r="K20" s="3">
        <f>I20*E19</f>
        <v>121.291941498</v>
      </c>
    </row>
    <row r="21" spans="1:11" ht="63">
      <c r="A21" s="11" t="s">
        <v>25</v>
      </c>
      <c r="B21" s="12" t="s">
        <v>16</v>
      </c>
      <c r="C21" s="12">
        <v>5.3199999999999997E-2</v>
      </c>
      <c r="D21" s="23">
        <v>1</v>
      </c>
      <c r="E21" s="15">
        <f>E20</f>
        <v>2888.77</v>
      </c>
      <c r="F21" s="13">
        <f t="shared" si="0"/>
        <v>153.68</v>
      </c>
    </row>
    <row r="22" spans="1:11" ht="78.75">
      <c r="A22" s="11" t="s">
        <v>26</v>
      </c>
      <c r="B22" s="12" t="s">
        <v>16</v>
      </c>
      <c r="C22" s="12">
        <v>5.3199999999999997E-2</v>
      </c>
      <c r="D22" s="23">
        <v>1</v>
      </c>
      <c r="E22" s="15">
        <f>E20</f>
        <v>2888.77</v>
      </c>
      <c r="F22" s="13">
        <f t="shared" si="0"/>
        <v>153.68</v>
      </c>
    </row>
    <row r="23" spans="1:11" ht="63">
      <c r="A23" s="11" t="s">
        <v>27</v>
      </c>
      <c r="B23" s="12" t="s">
        <v>16</v>
      </c>
      <c r="C23" s="14">
        <v>2.5999999999999999E-2</v>
      </c>
      <c r="D23" s="23">
        <v>1</v>
      </c>
      <c r="E23" s="15">
        <f>E22</f>
        <v>2888.77</v>
      </c>
      <c r="F23" s="13">
        <f t="shared" si="0"/>
        <v>75.11</v>
      </c>
      <c r="G23" s="6"/>
    </row>
    <row r="24" spans="1:11" ht="63">
      <c r="A24" s="11" t="s">
        <v>28</v>
      </c>
      <c r="B24" s="12" t="s">
        <v>16</v>
      </c>
      <c r="C24" s="12">
        <v>2.7300000000000001E-2</v>
      </c>
      <c r="D24" s="24">
        <v>0.91200000000000003</v>
      </c>
      <c r="E24" s="15">
        <f>E23</f>
        <v>2888.77</v>
      </c>
      <c r="F24" s="13">
        <f t="shared" si="0"/>
        <v>71.92</v>
      </c>
    </row>
    <row r="25" spans="1:11" ht="78.75">
      <c r="A25" s="11" t="s">
        <v>29</v>
      </c>
      <c r="B25" s="12" t="s">
        <v>16</v>
      </c>
      <c r="C25" s="12">
        <v>2.86E-2</v>
      </c>
      <c r="D25" s="22">
        <v>0.87060000000000004</v>
      </c>
      <c r="E25" s="15">
        <f>E23</f>
        <v>2888.77</v>
      </c>
      <c r="F25" s="13">
        <f t="shared" si="0"/>
        <v>71.930000000000007</v>
      </c>
    </row>
    <row r="26" spans="1:11" ht="63">
      <c r="A26" s="11" t="s">
        <v>30</v>
      </c>
      <c r="B26" s="12" t="s">
        <v>16</v>
      </c>
      <c r="C26" s="14">
        <v>2.5899999999999999E-2</v>
      </c>
      <c r="D26" s="23">
        <v>1</v>
      </c>
      <c r="E26" s="15">
        <f>E24</f>
        <v>2888.77</v>
      </c>
      <c r="F26" s="13">
        <f t="shared" si="0"/>
        <v>74.819999999999993</v>
      </c>
      <c r="G26" s="6"/>
    </row>
    <row r="27" spans="1:11" ht="63">
      <c r="A27" s="11" t="s">
        <v>31</v>
      </c>
      <c r="B27" s="12" t="s">
        <v>16</v>
      </c>
      <c r="C27" s="12">
        <v>2.7199999999999998E-2</v>
      </c>
      <c r="D27" s="22">
        <v>0.77939999999999998</v>
      </c>
      <c r="E27" s="15">
        <f>E26</f>
        <v>2888.77</v>
      </c>
      <c r="F27" s="13">
        <f t="shared" si="0"/>
        <v>61.24</v>
      </c>
    </row>
    <row r="28" spans="1:11" ht="78.75">
      <c r="A28" s="11" t="s">
        <v>32</v>
      </c>
      <c r="B28" s="12" t="s">
        <v>16</v>
      </c>
      <c r="C28" s="12">
        <v>2.86E-2</v>
      </c>
      <c r="D28" s="22">
        <v>0.74129999999999996</v>
      </c>
      <c r="E28" s="15">
        <f>E26</f>
        <v>2888.77</v>
      </c>
      <c r="F28" s="13">
        <f t="shared" si="0"/>
        <v>61.25</v>
      </c>
    </row>
    <row r="29" spans="1:11" ht="36" customHeight="1">
      <c r="A29" s="11" t="s">
        <v>33</v>
      </c>
      <c r="B29" s="12" t="s">
        <v>6</v>
      </c>
      <c r="C29" s="12" t="s">
        <v>4</v>
      </c>
      <c r="D29" s="22" t="s">
        <v>49</v>
      </c>
      <c r="E29" s="15">
        <f>E17</f>
        <v>2888.77</v>
      </c>
      <c r="F29" s="13"/>
    </row>
    <row r="30" spans="1:11">
      <c r="A30" s="2"/>
      <c r="B30" s="2"/>
      <c r="C30" s="2"/>
      <c r="E30" s="2"/>
      <c r="F30" s="2"/>
      <c r="G30" s="4"/>
    </row>
    <row r="35" spans="1:7">
      <c r="E35" s="2"/>
      <c r="F35" s="2"/>
      <c r="G35" s="4"/>
    </row>
    <row r="36" spans="1:7">
      <c r="E36" s="2"/>
      <c r="F36" s="2"/>
      <c r="G36" s="4"/>
    </row>
    <row r="37" spans="1:7">
      <c r="E37" s="2"/>
      <c r="F37" s="2"/>
      <c r="G37" s="4"/>
    </row>
    <row r="39" spans="1:7">
      <c r="A39" s="2"/>
      <c r="B39" s="2"/>
      <c r="C39" s="2"/>
      <c r="E39" s="2"/>
      <c r="F39" s="2"/>
      <c r="G39" s="4"/>
    </row>
    <row r="43" spans="1:7">
      <c r="E43" s="2"/>
      <c r="F43" s="2"/>
      <c r="G43" s="4"/>
    </row>
    <row r="44" spans="1:7">
      <c r="E44" s="2"/>
      <c r="F44" s="2"/>
      <c r="G44" s="4"/>
    </row>
    <row r="50" spans="5:7">
      <c r="E50" s="2"/>
      <c r="F50" s="2"/>
      <c r="G50" s="4"/>
    </row>
    <row r="55" spans="5:7">
      <c r="E55" s="2"/>
      <c r="F55" s="2"/>
      <c r="G55" s="4"/>
    </row>
  </sheetData>
  <mergeCells count="11">
    <mergeCell ref="A1:F1"/>
    <mergeCell ref="A5:F5"/>
    <mergeCell ref="A6:F6"/>
    <mergeCell ref="B7:B11"/>
    <mergeCell ref="E7:E11"/>
    <mergeCell ref="A16:F16"/>
    <mergeCell ref="A2:A3"/>
    <mergeCell ref="B2:C2"/>
    <mergeCell ref="D2:D3"/>
    <mergeCell ref="E2:E3"/>
    <mergeCell ref="F2:F3"/>
  </mergeCells>
  <printOptions horizontalCentered="1"/>
  <pageMargins left="0.98425196850393704" right="0.59055118110236227" top="0.78740157480314965" bottom="0.78740157480314965" header="0" footer="0"/>
  <pageSetup paperSize="9" scale="8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workbookViewId="0">
      <selection activeCell="M7" sqref="M7"/>
    </sheetView>
  </sheetViews>
  <sheetFormatPr defaultColWidth="9.140625" defaultRowHeight="15.75"/>
  <cols>
    <col min="1" max="1" width="35.85546875" style="3" customWidth="1"/>
    <col min="2" max="2" width="13.28515625" style="3" customWidth="1"/>
    <col min="3" max="3" width="11.85546875" style="3" customWidth="1"/>
    <col min="4" max="4" width="13" style="3" customWidth="1"/>
    <col min="5" max="5" width="12.28515625" style="3" customWidth="1"/>
    <col min="6" max="6" width="11.7109375" style="3" customWidth="1"/>
    <col min="7" max="7" width="12.85546875" style="5" customWidth="1"/>
    <col min="8" max="16384" width="9.140625" style="3"/>
  </cols>
  <sheetData>
    <row r="1" spans="1:7" s="1" customFormat="1" ht="46.15" customHeight="1">
      <c r="A1" s="53" t="s">
        <v>52</v>
      </c>
      <c r="B1" s="53"/>
      <c r="C1" s="53"/>
      <c r="D1" s="53"/>
      <c r="E1" s="53"/>
      <c r="F1" s="53"/>
    </row>
    <row r="2" spans="1:7" s="8" customFormat="1" ht="39.75" customHeight="1">
      <c r="A2" s="49" t="s">
        <v>0</v>
      </c>
      <c r="B2" s="51" t="s">
        <v>1</v>
      </c>
      <c r="C2" s="52"/>
      <c r="D2" s="49" t="s">
        <v>50</v>
      </c>
      <c r="E2" s="49" t="s">
        <v>7</v>
      </c>
      <c r="F2" s="49" t="s">
        <v>8</v>
      </c>
      <c r="G2" s="7"/>
    </row>
    <row r="3" spans="1:7" s="8" customFormat="1" ht="27.6" customHeight="1">
      <c r="A3" s="50"/>
      <c r="B3" s="16" t="s">
        <v>2</v>
      </c>
      <c r="C3" s="16" t="s">
        <v>3</v>
      </c>
      <c r="D3" s="50"/>
      <c r="E3" s="50"/>
      <c r="F3" s="50"/>
      <c r="G3" s="7"/>
    </row>
    <row r="4" spans="1:7" s="8" customFormat="1" ht="25.5">
      <c r="A4" s="16">
        <v>1</v>
      </c>
      <c r="B4" s="16">
        <v>2</v>
      </c>
      <c r="C4" s="16">
        <v>3</v>
      </c>
      <c r="D4" s="20">
        <v>4</v>
      </c>
      <c r="E4" s="16">
        <v>5</v>
      </c>
      <c r="F4" s="16" t="s">
        <v>48</v>
      </c>
      <c r="G4" s="7"/>
    </row>
    <row r="5" spans="1:7">
      <c r="A5" s="54" t="s">
        <v>9</v>
      </c>
      <c r="B5" s="55"/>
      <c r="C5" s="55"/>
      <c r="D5" s="55"/>
      <c r="E5" s="55"/>
      <c r="F5" s="56"/>
    </row>
    <row r="6" spans="1:7" s="10" customFormat="1" ht="19.899999999999999" customHeight="1">
      <c r="A6" s="54" t="s">
        <v>10</v>
      </c>
      <c r="B6" s="55"/>
      <c r="C6" s="55"/>
      <c r="D6" s="55"/>
      <c r="E6" s="55"/>
      <c r="F6" s="56"/>
      <c r="G6" s="9"/>
    </row>
    <row r="7" spans="1:7" ht="138.6" customHeight="1">
      <c r="A7" s="11" t="s">
        <v>34</v>
      </c>
      <c r="B7" s="57" t="s">
        <v>17</v>
      </c>
      <c r="C7" s="12">
        <v>5.3479999999999999</v>
      </c>
      <c r="D7" s="21"/>
      <c r="E7" s="60">
        <f>'[1]приложение 2 доп'!D10</f>
        <v>89.32</v>
      </c>
      <c r="F7" s="13">
        <f>ROUND(C7*E7,2)</f>
        <v>477.68</v>
      </c>
      <c r="G7" s="9"/>
    </row>
    <row r="8" spans="1:7" ht="157.9" customHeight="1">
      <c r="A8" s="11" t="s">
        <v>35</v>
      </c>
      <c r="B8" s="58"/>
      <c r="C8" s="12">
        <v>4.3849999999999998</v>
      </c>
      <c r="D8" s="21"/>
      <c r="E8" s="61"/>
      <c r="F8" s="13">
        <f>ROUND(C8*E7,2)</f>
        <v>391.67</v>
      </c>
      <c r="G8" s="9"/>
    </row>
    <row r="9" spans="1:7" ht="129" customHeight="1">
      <c r="A9" s="11" t="s">
        <v>36</v>
      </c>
      <c r="B9" s="58"/>
      <c r="C9" s="12">
        <v>4.7080000000000002</v>
      </c>
      <c r="D9" s="21"/>
      <c r="E9" s="61"/>
      <c r="F9" s="13">
        <f>ROUND(C9*E7,2)</f>
        <v>420.52</v>
      </c>
      <c r="G9" s="9"/>
    </row>
    <row r="10" spans="1:7" ht="128.44999999999999" customHeight="1">
      <c r="A10" s="11" t="s">
        <v>37</v>
      </c>
      <c r="B10" s="58"/>
      <c r="C10" s="12">
        <v>3.7930000000000001</v>
      </c>
      <c r="D10" s="21"/>
      <c r="E10" s="61"/>
      <c r="F10" s="13">
        <f>ROUND(C10*E7,2)</f>
        <v>338.79</v>
      </c>
      <c r="G10" s="6"/>
    </row>
    <row r="11" spans="1:7" ht="141.75">
      <c r="A11" s="11" t="s">
        <v>38</v>
      </c>
      <c r="B11" s="59"/>
      <c r="C11" s="12">
        <v>3.4140000000000001</v>
      </c>
      <c r="D11" s="21"/>
      <c r="E11" s="62"/>
      <c r="F11" s="13">
        <f>ROUND(C11*E7,2)</f>
        <v>304.94</v>
      </c>
      <c r="G11" s="6"/>
    </row>
    <row r="12" spans="1:7" ht="128.44999999999999" customHeight="1">
      <c r="A12" s="11" t="s">
        <v>44</v>
      </c>
      <c r="B12" s="26"/>
      <c r="C12" s="12">
        <v>3.1779999999999999</v>
      </c>
      <c r="D12" s="21"/>
      <c r="E12" s="27"/>
      <c r="F12" s="13">
        <f>ROUND(C12*E7,2)</f>
        <v>283.86</v>
      </c>
      <c r="G12" s="6"/>
    </row>
    <row r="13" spans="1:7" ht="110.25">
      <c r="A13" s="11" t="s">
        <v>45</v>
      </c>
      <c r="B13" s="26"/>
      <c r="C13" s="12">
        <v>1.641</v>
      </c>
      <c r="D13" s="21"/>
      <c r="E13" s="27"/>
      <c r="F13" s="13">
        <f>ROUND(C13*E7,2)</f>
        <v>146.57</v>
      </c>
      <c r="G13" s="6"/>
    </row>
    <row r="14" spans="1:7" ht="173.25">
      <c r="A14" s="11" t="s">
        <v>46</v>
      </c>
      <c r="B14" s="12" t="s">
        <v>18</v>
      </c>
      <c r="C14" s="14">
        <v>1.9E-2</v>
      </c>
      <c r="D14" s="21"/>
      <c r="E14" s="15">
        <f>E7</f>
        <v>89.32</v>
      </c>
      <c r="F14" s="13">
        <f>ROUND(C14*E14,2)</f>
        <v>1.7</v>
      </c>
      <c r="G14" s="6"/>
    </row>
    <row r="15" spans="1:7" ht="45.6" customHeight="1">
      <c r="A15" s="11" t="s">
        <v>47</v>
      </c>
      <c r="B15" s="12" t="s">
        <v>19</v>
      </c>
      <c r="C15" s="12" t="s">
        <v>4</v>
      </c>
      <c r="D15" s="21"/>
      <c r="E15" s="15">
        <f>E7</f>
        <v>89.32</v>
      </c>
      <c r="F15" s="13"/>
      <c r="G15" s="6"/>
    </row>
    <row r="16" spans="1:7">
      <c r="A16" s="46" t="s">
        <v>5</v>
      </c>
      <c r="B16" s="47"/>
      <c r="C16" s="47"/>
      <c r="D16" s="47"/>
      <c r="E16" s="47"/>
      <c r="F16" s="48"/>
    </row>
    <row r="17" spans="1:11" ht="63">
      <c r="A17" s="11" t="s">
        <v>23</v>
      </c>
      <c r="B17" s="12" t="s">
        <v>16</v>
      </c>
      <c r="C17" s="14">
        <v>5.45E-2</v>
      </c>
      <c r="D17" s="23">
        <v>1</v>
      </c>
      <c r="E17" s="15">
        <f>ROUND(2888.77,2)</f>
        <v>2888.77</v>
      </c>
      <c r="F17" s="13">
        <f t="shared" ref="F17:F28" si="0">ROUND(C17*E17*D17,2)</f>
        <v>157.44</v>
      </c>
      <c r="G17" s="6"/>
    </row>
    <row r="18" spans="1:11" ht="63">
      <c r="A18" s="11" t="s">
        <v>21</v>
      </c>
      <c r="B18" s="12" t="s">
        <v>16</v>
      </c>
      <c r="C18" s="12">
        <v>5.4600000000000003E-2</v>
      </c>
      <c r="D18" s="23">
        <v>1</v>
      </c>
      <c r="E18" s="15">
        <f>E17</f>
        <v>2888.77</v>
      </c>
      <c r="F18" s="13">
        <f t="shared" si="0"/>
        <v>157.72999999999999</v>
      </c>
    </row>
    <row r="19" spans="1:11" ht="78.75">
      <c r="A19" s="11" t="s">
        <v>22</v>
      </c>
      <c r="B19" s="12" t="s">
        <v>16</v>
      </c>
      <c r="C19" s="12">
        <v>5.4600000000000003E-2</v>
      </c>
      <c r="D19" s="22">
        <v>0.76919999999999999</v>
      </c>
      <c r="E19" s="15">
        <f>E17</f>
        <v>2888.77</v>
      </c>
      <c r="F19" s="13">
        <f t="shared" si="0"/>
        <v>121.32</v>
      </c>
      <c r="I19" s="3">
        <f>E19*0.042</f>
        <v>121.32834000000001</v>
      </c>
      <c r="K19" s="3">
        <f>C19*D19*E19</f>
        <v>121.32348686639999</v>
      </c>
    </row>
    <row r="20" spans="1:11" ht="63">
      <c r="A20" s="11" t="s">
        <v>24</v>
      </c>
      <c r="B20" s="12" t="s">
        <v>16</v>
      </c>
      <c r="C20" s="14">
        <v>5.2999999999999999E-2</v>
      </c>
      <c r="D20" s="23">
        <v>1</v>
      </c>
      <c r="E20" s="15">
        <f>E17</f>
        <v>2888.77</v>
      </c>
      <c r="F20" s="13">
        <f t="shared" si="0"/>
        <v>153.1</v>
      </c>
      <c r="G20" s="6"/>
      <c r="I20" s="3">
        <f>C19*0.769</f>
        <v>4.1987400000000001E-2</v>
      </c>
      <c r="K20" s="3">
        <f>I20*E19</f>
        <v>121.291941498</v>
      </c>
    </row>
    <row r="21" spans="1:11" ht="63">
      <c r="A21" s="11" t="s">
        <v>25</v>
      </c>
      <c r="B21" s="12" t="s">
        <v>16</v>
      </c>
      <c r="C21" s="12">
        <v>5.3199999999999997E-2</v>
      </c>
      <c r="D21" s="23">
        <v>1</v>
      </c>
      <c r="E21" s="15">
        <f>E20</f>
        <v>2888.77</v>
      </c>
      <c r="F21" s="13">
        <f t="shared" si="0"/>
        <v>153.68</v>
      </c>
    </row>
    <row r="22" spans="1:11" ht="78.75">
      <c r="A22" s="11" t="s">
        <v>26</v>
      </c>
      <c r="B22" s="12" t="s">
        <v>16</v>
      </c>
      <c r="C22" s="12">
        <v>5.3199999999999997E-2</v>
      </c>
      <c r="D22" s="23">
        <v>1</v>
      </c>
      <c r="E22" s="15">
        <f>E20</f>
        <v>2888.77</v>
      </c>
      <c r="F22" s="13">
        <f t="shared" si="0"/>
        <v>153.68</v>
      </c>
    </row>
    <row r="23" spans="1:11" ht="63">
      <c r="A23" s="11" t="s">
        <v>27</v>
      </c>
      <c r="B23" s="12" t="s">
        <v>16</v>
      </c>
      <c r="C23" s="14">
        <v>2.5999999999999999E-2</v>
      </c>
      <c r="D23" s="23">
        <v>1</v>
      </c>
      <c r="E23" s="15">
        <f>E22</f>
        <v>2888.77</v>
      </c>
      <c r="F23" s="13">
        <f t="shared" si="0"/>
        <v>75.11</v>
      </c>
      <c r="G23" s="6"/>
    </row>
    <row r="24" spans="1:11" ht="63">
      <c r="A24" s="11" t="s">
        <v>28</v>
      </c>
      <c r="B24" s="12" t="s">
        <v>16</v>
      </c>
      <c r="C24" s="12">
        <v>2.7300000000000001E-2</v>
      </c>
      <c r="D24" s="24">
        <v>0.91200000000000003</v>
      </c>
      <c r="E24" s="15">
        <f>E23</f>
        <v>2888.77</v>
      </c>
      <c r="F24" s="13">
        <f t="shared" si="0"/>
        <v>71.92</v>
      </c>
    </row>
    <row r="25" spans="1:11" ht="78.75">
      <c r="A25" s="11" t="s">
        <v>29</v>
      </c>
      <c r="B25" s="12" t="s">
        <v>16</v>
      </c>
      <c r="C25" s="12">
        <v>2.86E-2</v>
      </c>
      <c r="D25" s="22">
        <v>0.87060000000000004</v>
      </c>
      <c r="E25" s="15">
        <f>E23</f>
        <v>2888.77</v>
      </c>
      <c r="F25" s="13">
        <f t="shared" si="0"/>
        <v>71.930000000000007</v>
      </c>
    </row>
    <row r="26" spans="1:11" ht="63">
      <c r="A26" s="11" t="s">
        <v>30</v>
      </c>
      <c r="B26" s="12" t="s">
        <v>16</v>
      </c>
      <c r="C26" s="14">
        <v>2.5899999999999999E-2</v>
      </c>
      <c r="D26" s="23">
        <v>1</v>
      </c>
      <c r="E26" s="15">
        <f>E24</f>
        <v>2888.77</v>
      </c>
      <c r="F26" s="13">
        <f t="shared" si="0"/>
        <v>74.819999999999993</v>
      </c>
      <c r="G26" s="6"/>
    </row>
    <row r="27" spans="1:11" ht="63">
      <c r="A27" s="11" t="s">
        <v>31</v>
      </c>
      <c r="B27" s="12" t="s">
        <v>16</v>
      </c>
      <c r="C27" s="12">
        <v>2.7199999999999998E-2</v>
      </c>
      <c r="D27" s="22">
        <v>0.77939999999999998</v>
      </c>
      <c r="E27" s="15">
        <f>E26</f>
        <v>2888.77</v>
      </c>
      <c r="F27" s="13">
        <f t="shared" si="0"/>
        <v>61.24</v>
      </c>
    </row>
    <row r="28" spans="1:11" ht="78.75">
      <c r="A28" s="11" t="s">
        <v>32</v>
      </c>
      <c r="B28" s="12" t="s">
        <v>16</v>
      </c>
      <c r="C28" s="12">
        <v>2.86E-2</v>
      </c>
      <c r="D28" s="22">
        <v>0.74129999999999996</v>
      </c>
      <c r="E28" s="15">
        <f>E26</f>
        <v>2888.77</v>
      </c>
      <c r="F28" s="13">
        <f t="shared" si="0"/>
        <v>61.25</v>
      </c>
    </row>
    <row r="29" spans="1:11" ht="36" customHeight="1">
      <c r="A29" s="11" t="s">
        <v>33</v>
      </c>
      <c r="B29" s="12" t="s">
        <v>6</v>
      </c>
      <c r="C29" s="12" t="s">
        <v>4</v>
      </c>
      <c r="D29" s="22" t="s">
        <v>49</v>
      </c>
      <c r="E29" s="15">
        <f>E17</f>
        <v>2888.77</v>
      </c>
      <c r="F29" s="13"/>
    </row>
    <row r="30" spans="1:11">
      <c r="A30" s="2"/>
      <c r="B30" s="2"/>
      <c r="C30" s="2"/>
      <c r="E30" s="2"/>
      <c r="F30" s="2"/>
      <c r="G30" s="4"/>
    </row>
    <row r="35" spans="1:7">
      <c r="E35" s="2"/>
      <c r="F35" s="2"/>
      <c r="G35" s="4"/>
    </row>
    <row r="36" spans="1:7">
      <c r="E36" s="2"/>
      <c r="F36" s="2"/>
      <c r="G36" s="4"/>
    </row>
    <row r="37" spans="1:7">
      <c r="E37" s="2"/>
      <c r="F37" s="2"/>
      <c r="G37" s="4"/>
    </row>
    <row r="39" spans="1:7">
      <c r="A39" s="2"/>
      <c r="B39" s="2"/>
      <c r="C39" s="2"/>
      <c r="E39" s="2"/>
      <c r="F39" s="2"/>
      <c r="G39" s="4"/>
    </row>
    <row r="43" spans="1:7">
      <c r="E43" s="2"/>
      <c r="F43" s="2"/>
      <c r="G43" s="4"/>
    </row>
    <row r="44" spans="1:7">
      <c r="E44" s="2"/>
      <c r="F44" s="2"/>
      <c r="G44" s="4"/>
    </row>
    <row r="50" spans="5:7">
      <c r="E50" s="2"/>
      <c r="F50" s="2"/>
      <c r="G50" s="4"/>
    </row>
    <row r="55" spans="5:7">
      <c r="E55" s="2"/>
      <c r="F55" s="2"/>
      <c r="G55" s="4"/>
    </row>
  </sheetData>
  <mergeCells count="11">
    <mergeCell ref="A5:F5"/>
    <mergeCell ref="A6:F6"/>
    <mergeCell ref="B7:B11"/>
    <mergeCell ref="E7:E11"/>
    <mergeCell ref="A16:F16"/>
    <mergeCell ref="A1:F1"/>
    <mergeCell ref="A2:A3"/>
    <mergeCell ref="B2:C2"/>
    <mergeCell ref="D2:D3"/>
    <mergeCell ref="E2:E3"/>
    <mergeCell ref="F2:F3"/>
  </mergeCells>
  <printOptions horizontalCentered="1"/>
  <pageMargins left="0.98425196850393704" right="0.59055118110236227" top="0.78740157480314965" bottom="0.78740157480314965" header="0" footer="0"/>
  <pageSetup paperSize="9" scale="87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130" zoomScaleSheetLayoutView="130" workbookViewId="0">
      <selection activeCell="J4" sqref="J4"/>
    </sheetView>
  </sheetViews>
  <sheetFormatPr defaultColWidth="9.140625" defaultRowHeight="15.75"/>
  <cols>
    <col min="1" max="1" width="34" style="3" customWidth="1"/>
    <col min="2" max="2" width="13.28515625" style="3" customWidth="1"/>
    <col min="3" max="3" width="10.7109375" style="3" customWidth="1"/>
    <col min="4" max="4" width="13.28515625" style="3" customWidth="1"/>
    <col min="5" max="5" width="12.28515625" style="3" customWidth="1"/>
    <col min="6" max="6" width="11.7109375" style="3" customWidth="1"/>
    <col min="7" max="7" width="12.85546875" style="5" customWidth="1"/>
    <col min="8" max="16384" width="9.140625" style="3"/>
  </cols>
  <sheetData>
    <row r="1" spans="1:7" s="19" customFormat="1" ht="46.15" customHeight="1">
      <c r="A1" s="53" t="s">
        <v>71</v>
      </c>
      <c r="B1" s="53"/>
      <c r="C1" s="53"/>
      <c r="D1" s="53"/>
      <c r="E1" s="53"/>
      <c r="F1" s="53"/>
    </row>
    <row r="2" spans="1:7" s="8" customFormat="1" ht="39.75" customHeight="1">
      <c r="A2" s="49" t="s">
        <v>0</v>
      </c>
      <c r="B2" s="51" t="s">
        <v>1</v>
      </c>
      <c r="C2" s="52"/>
      <c r="D2" s="49" t="s">
        <v>50</v>
      </c>
      <c r="E2" s="49" t="s">
        <v>7</v>
      </c>
      <c r="F2" s="49" t="s">
        <v>8</v>
      </c>
      <c r="G2" s="7"/>
    </row>
    <row r="3" spans="1:7" s="8" customFormat="1" ht="27.6" customHeight="1">
      <c r="A3" s="50"/>
      <c r="B3" s="16" t="s">
        <v>2</v>
      </c>
      <c r="C3" s="16" t="s">
        <v>3</v>
      </c>
      <c r="D3" s="50"/>
      <c r="E3" s="50"/>
      <c r="F3" s="50"/>
      <c r="G3" s="7"/>
    </row>
    <row r="4" spans="1:7" s="8" customFormat="1" ht="25.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 t="s">
        <v>48</v>
      </c>
      <c r="G4" s="7"/>
    </row>
    <row r="5" spans="1:7">
      <c r="A5" s="54" t="s">
        <v>9</v>
      </c>
      <c r="B5" s="55"/>
      <c r="C5" s="55"/>
      <c r="D5" s="55"/>
      <c r="E5" s="55"/>
      <c r="F5" s="56"/>
    </row>
    <row r="6" spans="1:7" s="10" customFormat="1" ht="19.899999999999999" customHeight="1">
      <c r="A6" s="54" t="s">
        <v>10</v>
      </c>
      <c r="B6" s="55"/>
      <c r="C6" s="55"/>
      <c r="D6" s="55"/>
      <c r="E6" s="55"/>
      <c r="F6" s="56"/>
      <c r="G6" s="9"/>
    </row>
    <row r="7" spans="1:7" ht="45.6" customHeight="1">
      <c r="A7" s="11" t="s">
        <v>20</v>
      </c>
      <c r="B7" s="12" t="s">
        <v>19</v>
      </c>
      <c r="C7" s="12" t="s">
        <v>4</v>
      </c>
      <c r="D7" s="25" t="s">
        <v>49</v>
      </c>
      <c r="E7" s="15">
        <f>'[1]приложение 1 доп'!D10</f>
        <v>89.32</v>
      </c>
      <c r="F7" s="13"/>
      <c r="G7" s="6"/>
    </row>
    <row r="8" spans="1:7">
      <c r="A8" s="46" t="s">
        <v>5</v>
      </c>
      <c r="B8" s="47"/>
      <c r="C8" s="47"/>
      <c r="D8" s="47"/>
      <c r="E8" s="47"/>
      <c r="F8" s="48"/>
    </row>
    <row r="9" spans="1:7" ht="63">
      <c r="A9" s="11" t="s">
        <v>23</v>
      </c>
      <c r="B9" s="12" t="s">
        <v>16</v>
      </c>
      <c r="C9" s="14">
        <v>5.45E-2</v>
      </c>
      <c r="D9" s="23">
        <v>1</v>
      </c>
      <c r="E9" s="15">
        <f>ROUND(5965.67,2)</f>
        <v>5965.67</v>
      </c>
      <c r="F9" s="13">
        <f t="shared" ref="F9:F14" si="0">ROUND(C9*E9*D9,2)</f>
        <v>325.13</v>
      </c>
      <c r="G9" s="6"/>
    </row>
    <row r="10" spans="1:7" ht="63">
      <c r="A10" s="11" t="s">
        <v>21</v>
      </c>
      <c r="B10" s="12" t="s">
        <v>16</v>
      </c>
      <c r="C10" s="12">
        <v>5.4600000000000003E-2</v>
      </c>
      <c r="D10" s="23">
        <v>1</v>
      </c>
      <c r="E10" s="15">
        <f>E9</f>
        <v>5965.67</v>
      </c>
      <c r="F10" s="13">
        <f t="shared" si="0"/>
        <v>325.73</v>
      </c>
    </row>
    <row r="11" spans="1:7" ht="78.75">
      <c r="A11" s="11" t="s">
        <v>39</v>
      </c>
      <c r="B11" s="12" t="s">
        <v>16</v>
      </c>
      <c r="C11" s="12">
        <v>5.4600000000000003E-2</v>
      </c>
      <c r="D11" s="22">
        <v>0.76919999999999999</v>
      </c>
      <c r="E11" s="15">
        <f>E10</f>
        <v>5965.67</v>
      </c>
      <c r="F11" s="13">
        <f t="shared" si="0"/>
        <v>250.55</v>
      </c>
    </row>
    <row r="12" spans="1:7" ht="63">
      <c r="A12" s="11" t="s">
        <v>40</v>
      </c>
      <c r="B12" s="12" t="s">
        <v>16</v>
      </c>
      <c r="C12" s="14">
        <v>2.5999999999999999E-2</v>
      </c>
      <c r="D12" s="23">
        <v>1</v>
      </c>
      <c r="E12" s="15">
        <f>ROUND(5965.67,2)</f>
        <v>5965.67</v>
      </c>
      <c r="F12" s="13">
        <f t="shared" si="0"/>
        <v>155.11000000000001</v>
      </c>
      <c r="G12" s="6"/>
    </row>
    <row r="13" spans="1:7" ht="63">
      <c r="A13" s="11" t="s">
        <v>41</v>
      </c>
      <c r="B13" s="12" t="s">
        <v>16</v>
      </c>
      <c r="C13" s="12">
        <v>2.7300000000000001E-2</v>
      </c>
      <c r="D13" s="22">
        <v>0.91200000000000003</v>
      </c>
      <c r="E13" s="15">
        <f>E12</f>
        <v>5965.67</v>
      </c>
      <c r="F13" s="13">
        <f t="shared" si="0"/>
        <v>148.53</v>
      </c>
    </row>
    <row r="14" spans="1:7" ht="78.75">
      <c r="A14" s="11" t="s">
        <v>42</v>
      </c>
      <c r="B14" s="12" t="s">
        <v>16</v>
      </c>
      <c r="C14" s="12">
        <v>2.86E-2</v>
      </c>
      <c r="D14" s="22">
        <v>0.87060000000000004</v>
      </c>
      <c r="E14" s="15">
        <f>E13</f>
        <v>5965.67</v>
      </c>
      <c r="F14" s="13">
        <f t="shared" si="0"/>
        <v>148.54</v>
      </c>
    </row>
    <row r="15" spans="1:7" ht="47.25">
      <c r="A15" s="11" t="s">
        <v>43</v>
      </c>
      <c r="B15" s="12" t="s">
        <v>6</v>
      </c>
      <c r="C15" s="12" t="s">
        <v>4</v>
      </c>
      <c r="D15" s="22" t="s">
        <v>49</v>
      </c>
      <c r="E15" s="15">
        <f>E9</f>
        <v>5965.67</v>
      </c>
      <c r="F15" s="13"/>
    </row>
    <row r="16" spans="1:7">
      <c r="A16" s="2"/>
      <c r="B16" s="2"/>
      <c r="C16" s="2"/>
      <c r="E16" s="2"/>
      <c r="F16" s="2"/>
      <c r="G16" s="4"/>
    </row>
    <row r="21" spans="1:7">
      <c r="E21" s="2"/>
      <c r="F21" s="2"/>
      <c r="G21" s="4"/>
    </row>
    <row r="22" spans="1:7">
      <c r="E22" s="2"/>
      <c r="F22" s="2"/>
      <c r="G22" s="4"/>
    </row>
    <row r="23" spans="1:7">
      <c r="E23" s="2"/>
      <c r="F23" s="2"/>
      <c r="G23" s="4"/>
    </row>
    <row r="25" spans="1:7">
      <c r="A25" s="2"/>
      <c r="B25" s="2"/>
      <c r="C25" s="2"/>
      <c r="E25" s="2"/>
      <c r="F25" s="2"/>
      <c r="G25" s="4"/>
    </row>
    <row r="29" spans="1:7">
      <c r="E29" s="2"/>
      <c r="F29" s="2"/>
      <c r="G29" s="4"/>
    </row>
    <row r="30" spans="1:7">
      <c r="E30" s="2"/>
      <c r="F30" s="2"/>
      <c r="G30" s="4"/>
    </row>
    <row r="36" spans="5:7">
      <c r="E36" s="2"/>
      <c r="F36" s="2"/>
      <c r="G36" s="4"/>
    </row>
    <row r="41" spans="5:7">
      <c r="E41" s="2"/>
      <c r="F41" s="2"/>
      <c r="G41" s="4"/>
    </row>
  </sheetData>
  <mergeCells count="9">
    <mergeCell ref="A1:F1"/>
    <mergeCell ref="A5:F5"/>
    <mergeCell ref="A6:F6"/>
    <mergeCell ref="A8:F8"/>
    <mergeCell ref="A2:A3"/>
    <mergeCell ref="B2:C2"/>
    <mergeCell ref="D2:D3"/>
    <mergeCell ref="E2:E3"/>
    <mergeCell ref="F2:F3"/>
  </mergeCells>
  <printOptions horizontalCentered="1"/>
  <pageMargins left="0.98425196850393704" right="0.59055118110236227" top="0.78740157480314965" bottom="0.78740157480314965" header="0" footer="0"/>
  <pageSetup paperSize="9" scale="8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130" zoomScaleSheetLayoutView="130" workbookViewId="0">
      <selection activeCell="J9" sqref="J9"/>
    </sheetView>
  </sheetViews>
  <sheetFormatPr defaultColWidth="9.140625" defaultRowHeight="15.75"/>
  <cols>
    <col min="1" max="1" width="34" style="3" customWidth="1"/>
    <col min="2" max="2" width="13.28515625" style="3" customWidth="1"/>
    <col min="3" max="3" width="10.7109375" style="3" customWidth="1"/>
    <col min="4" max="4" width="13.28515625" style="3" customWidth="1"/>
    <col min="5" max="5" width="12.28515625" style="3" customWidth="1"/>
    <col min="6" max="6" width="11.7109375" style="3" customWidth="1"/>
    <col min="7" max="7" width="12.85546875" style="5" customWidth="1"/>
    <col min="8" max="16384" width="9.140625" style="3"/>
  </cols>
  <sheetData>
    <row r="1" spans="1:7" s="19" customFormat="1" ht="46.15" customHeight="1">
      <c r="A1" s="63" t="s">
        <v>53</v>
      </c>
      <c r="B1" s="64"/>
      <c r="C1" s="64"/>
      <c r="D1" s="64"/>
      <c r="E1" s="64"/>
      <c r="F1" s="64"/>
      <c r="G1" s="18"/>
    </row>
    <row r="2" spans="1:7" s="8" customFormat="1" ht="39.75" customHeight="1">
      <c r="A2" s="49" t="s">
        <v>0</v>
      </c>
      <c r="B2" s="51" t="s">
        <v>1</v>
      </c>
      <c r="C2" s="52"/>
      <c r="D2" s="49" t="s">
        <v>50</v>
      </c>
      <c r="E2" s="49" t="s">
        <v>7</v>
      </c>
      <c r="F2" s="49" t="s">
        <v>8</v>
      </c>
      <c r="G2" s="7"/>
    </row>
    <row r="3" spans="1:7" s="8" customFormat="1" ht="27.6" customHeight="1">
      <c r="A3" s="50"/>
      <c r="B3" s="16" t="s">
        <v>2</v>
      </c>
      <c r="C3" s="16" t="s">
        <v>3</v>
      </c>
      <c r="D3" s="50"/>
      <c r="E3" s="50"/>
      <c r="F3" s="50"/>
      <c r="G3" s="7"/>
    </row>
    <row r="4" spans="1:7" s="8" customFormat="1" ht="25.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 t="s">
        <v>48</v>
      </c>
      <c r="G4" s="7"/>
    </row>
    <row r="5" spans="1:7">
      <c r="A5" s="54" t="s">
        <v>9</v>
      </c>
      <c r="B5" s="55"/>
      <c r="C5" s="55"/>
      <c r="D5" s="55"/>
      <c r="E5" s="55"/>
      <c r="F5" s="56"/>
    </row>
    <row r="6" spans="1:7" s="10" customFormat="1" ht="19.899999999999999" customHeight="1">
      <c r="A6" s="54" t="s">
        <v>10</v>
      </c>
      <c r="B6" s="55"/>
      <c r="C6" s="55"/>
      <c r="D6" s="55"/>
      <c r="E6" s="55"/>
      <c r="F6" s="56"/>
      <c r="G6" s="9"/>
    </row>
    <row r="7" spans="1:7" ht="45.6" customHeight="1">
      <c r="A7" s="11" t="s">
        <v>20</v>
      </c>
      <c r="B7" s="12" t="s">
        <v>19</v>
      </c>
      <c r="C7" s="12" t="s">
        <v>4</v>
      </c>
      <c r="D7" s="25" t="s">
        <v>49</v>
      </c>
      <c r="E7" s="15">
        <f>'[1]приложение 2 доп'!D10</f>
        <v>89.32</v>
      </c>
      <c r="F7" s="13"/>
      <c r="G7" s="6"/>
    </row>
    <row r="8" spans="1:7">
      <c r="A8" s="46" t="s">
        <v>5</v>
      </c>
      <c r="B8" s="47"/>
      <c r="C8" s="47"/>
      <c r="D8" s="47"/>
      <c r="E8" s="47"/>
      <c r="F8" s="48"/>
    </row>
    <row r="9" spans="1:7" ht="63">
      <c r="A9" s="11" t="s">
        <v>23</v>
      </c>
      <c r="B9" s="12" t="s">
        <v>16</v>
      </c>
      <c r="C9" s="14">
        <v>5.45E-2</v>
      </c>
      <c r="D9" s="23">
        <v>1</v>
      </c>
      <c r="E9" s="15">
        <v>6174.44</v>
      </c>
      <c r="F9" s="13">
        <f t="shared" ref="F9:F14" si="0">ROUND(C9*E9*D9,2)</f>
        <v>336.51</v>
      </c>
      <c r="G9" s="6"/>
    </row>
    <row r="10" spans="1:7" ht="63">
      <c r="A10" s="11" t="s">
        <v>21</v>
      </c>
      <c r="B10" s="12" t="s">
        <v>16</v>
      </c>
      <c r="C10" s="12">
        <v>5.4600000000000003E-2</v>
      </c>
      <c r="D10" s="23">
        <v>1</v>
      </c>
      <c r="E10" s="15">
        <f>E9</f>
        <v>6174.44</v>
      </c>
      <c r="F10" s="13">
        <f t="shared" si="0"/>
        <v>337.12</v>
      </c>
    </row>
    <row r="11" spans="1:7" ht="78.75">
      <c r="A11" s="11" t="s">
        <v>39</v>
      </c>
      <c r="B11" s="12" t="s">
        <v>16</v>
      </c>
      <c r="C11" s="12">
        <v>5.4600000000000003E-2</v>
      </c>
      <c r="D11" s="22">
        <v>0.76919999999999999</v>
      </c>
      <c r="E11" s="15">
        <f>E10</f>
        <v>6174.44</v>
      </c>
      <c r="F11" s="13">
        <f t="shared" si="0"/>
        <v>259.32</v>
      </c>
    </row>
    <row r="12" spans="1:7" ht="63">
      <c r="A12" s="11" t="s">
        <v>40</v>
      </c>
      <c r="B12" s="12" t="s">
        <v>16</v>
      </c>
      <c r="C12" s="14">
        <v>2.5999999999999999E-2</v>
      </c>
      <c r="D12" s="23">
        <v>1</v>
      </c>
      <c r="E12" s="15">
        <f>E9</f>
        <v>6174.44</v>
      </c>
      <c r="F12" s="13">
        <f t="shared" si="0"/>
        <v>160.54</v>
      </c>
      <c r="G12" s="6"/>
    </row>
    <row r="13" spans="1:7" ht="63">
      <c r="A13" s="11" t="s">
        <v>41</v>
      </c>
      <c r="B13" s="12" t="s">
        <v>16</v>
      </c>
      <c r="C13" s="12">
        <v>2.7300000000000001E-2</v>
      </c>
      <c r="D13" s="22">
        <v>0.91200000000000003</v>
      </c>
      <c r="E13" s="15">
        <f>E12</f>
        <v>6174.44</v>
      </c>
      <c r="F13" s="13">
        <f t="shared" si="0"/>
        <v>153.72999999999999</v>
      </c>
    </row>
    <row r="14" spans="1:7" ht="78.75">
      <c r="A14" s="11" t="s">
        <v>42</v>
      </c>
      <c r="B14" s="12" t="s">
        <v>16</v>
      </c>
      <c r="C14" s="12">
        <v>2.86E-2</v>
      </c>
      <c r="D14" s="22">
        <v>0.87060000000000004</v>
      </c>
      <c r="E14" s="15">
        <f>E13</f>
        <v>6174.44</v>
      </c>
      <c r="F14" s="13">
        <f t="shared" si="0"/>
        <v>153.74</v>
      </c>
    </row>
    <row r="15" spans="1:7" ht="47.25">
      <c r="A15" s="11" t="s">
        <v>43</v>
      </c>
      <c r="B15" s="12" t="s">
        <v>6</v>
      </c>
      <c r="C15" s="12" t="s">
        <v>4</v>
      </c>
      <c r="D15" s="22" t="s">
        <v>49</v>
      </c>
      <c r="E15" s="15">
        <f>E9</f>
        <v>6174.44</v>
      </c>
      <c r="F15" s="13"/>
    </row>
    <row r="16" spans="1:7">
      <c r="A16" s="2"/>
      <c r="B16" s="2"/>
      <c r="C16" s="2"/>
      <c r="E16" s="2"/>
      <c r="F16" s="2"/>
      <c r="G16" s="4"/>
    </row>
    <row r="21" spans="1:7">
      <c r="E21" s="2"/>
      <c r="F21" s="2"/>
      <c r="G21" s="4"/>
    </row>
    <row r="22" spans="1:7">
      <c r="E22" s="2"/>
      <c r="F22" s="2"/>
      <c r="G22" s="4"/>
    </row>
    <row r="23" spans="1:7">
      <c r="E23" s="2"/>
      <c r="F23" s="2"/>
      <c r="G23" s="4"/>
    </row>
    <row r="25" spans="1:7">
      <c r="A25" s="2"/>
      <c r="B25" s="2"/>
      <c r="C25" s="2"/>
      <c r="E25" s="2"/>
      <c r="F25" s="2"/>
      <c r="G25" s="4"/>
    </row>
    <row r="29" spans="1:7">
      <c r="E29" s="2"/>
      <c r="F29" s="2"/>
      <c r="G29" s="4"/>
    </row>
    <row r="30" spans="1:7">
      <c r="E30" s="2"/>
      <c r="F30" s="2"/>
      <c r="G30" s="4"/>
    </row>
    <row r="36" spans="5:7">
      <c r="E36" s="2"/>
      <c r="F36" s="2"/>
      <c r="G36" s="4"/>
    </row>
    <row r="41" spans="5:7">
      <c r="E41" s="2"/>
      <c r="F41" s="2"/>
      <c r="G41" s="4"/>
    </row>
  </sheetData>
  <mergeCells count="9">
    <mergeCell ref="A6:F6"/>
    <mergeCell ref="A8:F8"/>
    <mergeCell ref="A1:F1"/>
    <mergeCell ref="A2:A3"/>
    <mergeCell ref="B2:C2"/>
    <mergeCell ref="D2:D3"/>
    <mergeCell ref="E2:E3"/>
    <mergeCell ref="F2:F3"/>
    <mergeCell ref="A5:F5"/>
  </mergeCells>
  <printOptions horizontalCentered="1"/>
  <pageMargins left="0.98425196850393704" right="0.59055118110236227" top="0.78740157480314965" bottom="0.78740157480314965" header="0" footer="0"/>
  <pageSetup paperSize="9" scale="89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topLeftCell="A16" zoomScale="130" zoomScaleSheetLayoutView="130" workbookViewId="0">
      <selection activeCell="H26" sqref="H26"/>
    </sheetView>
  </sheetViews>
  <sheetFormatPr defaultColWidth="9.140625" defaultRowHeight="15.75"/>
  <cols>
    <col min="1" max="1" width="34" style="3" customWidth="1"/>
    <col min="2" max="2" width="13.28515625" style="3" customWidth="1"/>
    <col min="3" max="3" width="10.7109375" style="3" customWidth="1"/>
    <col min="4" max="4" width="12.28515625" style="3" customWidth="1"/>
    <col min="5" max="5" width="11.7109375" style="3" customWidth="1"/>
    <col min="6" max="6" width="12.85546875" style="5" customWidth="1"/>
    <col min="7" max="16384" width="9.140625" style="3"/>
  </cols>
  <sheetData>
    <row r="1" spans="1:6" s="1" customFormat="1" ht="46.15" customHeight="1">
      <c r="A1" s="63" t="s">
        <v>51</v>
      </c>
      <c r="B1" s="65"/>
      <c r="C1" s="65"/>
      <c r="D1" s="65"/>
      <c r="E1" s="65"/>
      <c r="F1" s="17"/>
    </row>
    <row r="2" spans="1:6" s="1" customFormat="1" ht="17.45" customHeight="1">
      <c r="A2" s="72" t="s">
        <v>0</v>
      </c>
      <c r="B2" s="75" t="s">
        <v>1</v>
      </c>
      <c r="C2" s="76"/>
      <c r="D2" s="72" t="s">
        <v>54</v>
      </c>
      <c r="E2" s="72" t="s">
        <v>8</v>
      </c>
      <c r="F2" s="28"/>
    </row>
    <row r="3" spans="1:6" s="1" customFormat="1" ht="20.45" customHeight="1">
      <c r="A3" s="73"/>
      <c r="B3" s="77"/>
      <c r="C3" s="78"/>
      <c r="D3" s="73"/>
      <c r="E3" s="73"/>
      <c r="F3" s="28"/>
    </row>
    <row r="4" spans="1:6" s="1" customFormat="1" ht="15.6" customHeight="1">
      <c r="A4" s="73"/>
      <c r="B4" s="79" t="s">
        <v>55</v>
      </c>
      <c r="C4" s="72" t="s">
        <v>3</v>
      </c>
      <c r="D4" s="73"/>
      <c r="E4" s="73"/>
      <c r="F4" s="28"/>
    </row>
    <row r="5" spans="1:6" s="1" customFormat="1" ht="15.6" customHeight="1">
      <c r="A5" s="74"/>
      <c r="B5" s="80"/>
      <c r="C5" s="74"/>
      <c r="D5" s="74"/>
      <c r="E5" s="74"/>
      <c r="F5" s="28"/>
    </row>
    <row r="6" spans="1:6" s="1" customFormat="1" ht="28.9" customHeight="1">
      <c r="A6" s="29">
        <v>1</v>
      </c>
      <c r="B6" s="29">
        <v>2</v>
      </c>
      <c r="C6" s="29">
        <v>3</v>
      </c>
      <c r="D6" s="29">
        <v>4</v>
      </c>
      <c r="E6" s="30" t="s">
        <v>56</v>
      </c>
      <c r="F6" s="28"/>
    </row>
    <row r="7" spans="1:6" s="1" customFormat="1" ht="21" customHeight="1">
      <c r="A7" s="66" t="s">
        <v>57</v>
      </c>
      <c r="B7" s="67"/>
      <c r="C7" s="67"/>
      <c r="D7" s="67"/>
      <c r="E7" s="68"/>
      <c r="F7" s="28"/>
    </row>
    <row r="8" spans="1:6" s="1" customFormat="1" ht="19.149999999999999" customHeight="1">
      <c r="A8" s="69" t="s">
        <v>58</v>
      </c>
      <c r="B8" s="70"/>
      <c r="C8" s="70"/>
      <c r="D8" s="70"/>
      <c r="E8" s="71"/>
      <c r="F8" s="28"/>
    </row>
    <row r="9" spans="1:6" s="1" customFormat="1" ht="113.45" customHeight="1">
      <c r="A9" s="31" t="s">
        <v>11</v>
      </c>
      <c r="B9" s="32" t="s">
        <v>59</v>
      </c>
      <c r="C9" s="33">
        <v>0.03</v>
      </c>
      <c r="D9" s="34">
        <v>89.32</v>
      </c>
      <c r="E9" s="35">
        <f>ROUND(C9*D9,2)</f>
        <v>2.68</v>
      </c>
      <c r="F9" s="28"/>
    </row>
    <row r="10" spans="1:6" s="1" customFormat="1" ht="113.45" customHeight="1">
      <c r="A10" s="31" t="s">
        <v>60</v>
      </c>
      <c r="B10" s="32" t="s">
        <v>61</v>
      </c>
      <c r="C10" s="33">
        <v>0.15</v>
      </c>
      <c r="D10" s="34">
        <f>D9</f>
        <v>89.32</v>
      </c>
      <c r="E10" s="35">
        <f>ROUND(C10*D10,2)</f>
        <v>13.4</v>
      </c>
      <c r="F10" s="28"/>
    </row>
    <row r="11" spans="1:6" s="1" customFormat="1" ht="79.900000000000006" customHeight="1">
      <c r="A11" s="36" t="s">
        <v>62</v>
      </c>
      <c r="B11" s="37"/>
      <c r="C11" s="38"/>
      <c r="D11" s="39"/>
      <c r="E11" s="40"/>
      <c r="F11" s="28"/>
    </row>
    <row r="12" spans="1:6" s="1" customFormat="1" ht="66.599999999999994" customHeight="1">
      <c r="A12" s="41" t="s">
        <v>12</v>
      </c>
      <c r="B12" s="42" t="s">
        <v>63</v>
      </c>
      <c r="C12" s="43">
        <v>1.82</v>
      </c>
      <c r="D12" s="34">
        <f>D9</f>
        <v>89.32</v>
      </c>
      <c r="E12" s="35">
        <f t="shared" ref="E12:E18" si="0">ROUND(C12*D12,2)</f>
        <v>162.56</v>
      </c>
      <c r="F12" s="28"/>
    </row>
    <row r="13" spans="1:6" s="1" customFormat="1" ht="71.45" customHeight="1">
      <c r="A13" s="41" t="s">
        <v>13</v>
      </c>
      <c r="B13" s="42" t="s">
        <v>63</v>
      </c>
      <c r="C13" s="43">
        <v>0.62</v>
      </c>
      <c r="D13" s="34">
        <f>D9</f>
        <v>89.32</v>
      </c>
      <c r="E13" s="35">
        <f t="shared" si="0"/>
        <v>55.38</v>
      </c>
      <c r="F13" s="28"/>
    </row>
    <row r="14" spans="1:6" s="1" customFormat="1" ht="67.900000000000006" customHeight="1">
      <c r="A14" s="41" t="s">
        <v>14</v>
      </c>
      <c r="B14" s="42" t="s">
        <v>63</v>
      </c>
      <c r="C14" s="43">
        <v>0.13</v>
      </c>
      <c r="D14" s="34">
        <f>D9</f>
        <v>89.32</v>
      </c>
      <c r="E14" s="35">
        <f t="shared" si="0"/>
        <v>11.61</v>
      </c>
      <c r="F14" s="28"/>
    </row>
    <row r="15" spans="1:6" s="1" customFormat="1" ht="68.45" customHeight="1">
      <c r="A15" s="41" t="s">
        <v>15</v>
      </c>
      <c r="B15" s="42" t="s">
        <v>63</v>
      </c>
      <c r="C15" s="43">
        <v>0.03</v>
      </c>
      <c r="D15" s="34">
        <f>D9</f>
        <v>89.32</v>
      </c>
      <c r="E15" s="35">
        <f t="shared" si="0"/>
        <v>2.68</v>
      </c>
      <c r="F15" s="28"/>
    </row>
    <row r="16" spans="1:6" s="1" customFormat="1" ht="63" customHeight="1">
      <c r="A16" s="44" t="s">
        <v>64</v>
      </c>
      <c r="B16" s="32" t="s">
        <v>65</v>
      </c>
      <c r="C16" s="43">
        <v>1.04</v>
      </c>
      <c r="D16" s="34">
        <f>D9</f>
        <v>89.32</v>
      </c>
      <c r="E16" s="45">
        <f t="shared" si="0"/>
        <v>92.89</v>
      </c>
      <c r="F16" s="28"/>
    </row>
    <row r="17" spans="1:6" s="1" customFormat="1" ht="63" customHeight="1">
      <c r="A17" s="44" t="s">
        <v>66</v>
      </c>
      <c r="B17" s="32" t="s">
        <v>67</v>
      </c>
      <c r="C17" s="43">
        <v>0.24</v>
      </c>
      <c r="D17" s="34">
        <f>D10</f>
        <v>89.32</v>
      </c>
      <c r="E17" s="45">
        <f t="shared" si="0"/>
        <v>21.44</v>
      </c>
      <c r="F17" s="28"/>
    </row>
    <row r="18" spans="1:6" s="1" customFormat="1" ht="63" customHeight="1">
      <c r="A18" s="44" t="s">
        <v>68</v>
      </c>
      <c r="B18" s="32" t="s">
        <v>69</v>
      </c>
      <c r="C18" s="43">
        <v>3.29</v>
      </c>
      <c r="D18" s="34">
        <f>D9</f>
        <v>89.32</v>
      </c>
      <c r="E18" s="45">
        <f t="shared" si="0"/>
        <v>293.86</v>
      </c>
      <c r="F18" s="28"/>
    </row>
    <row r="19" spans="1:6">
      <c r="A19" s="2"/>
      <c r="B19" s="2"/>
      <c r="C19" s="2"/>
      <c r="D19" s="2"/>
      <c r="E19" s="2"/>
      <c r="F19" s="4"/>
    </row>
    <row r="24" spans="1:6">
      <c r="D24" s="2"/>
      <c r="E24" s="2"/>
      <c r="F24" s="4"/>
    </row>
    <row r="25" spans="1:6">
      <c r="D25" s="2"/>
      <c r="E25" s="2"/>
      <c r="F25" s="4"/>
    </row>
    <row r="26" spans="1:6">
      <c r="D26" s="2"/>
      <c r="E26" s="2"/>
      <c r="F26" s="4"/>
    </row>
    <row r="28" spans="1:6">
      <c r="A28" s="2"/>
      <c r="B28" s="2"/>
      <c r="C28" s="2"/>
      <c r="D28" s="2"/>
      <c r="E28" s="2"/>
      <c r="F28" s="4"/>
    </row>
    <row r="32" spans="1:6">
      <c r="D32" s="2"/>
      <c r="E32" s="2"/>
      <c r="F32" s="4"/>
    </row>
    <row r="33" spans="4:6">
      <c r="D33" s="2"/>
      <c r="E33" s="2"/>
      <c r="F33" s="4"/>
    </row>
    <row r="39" spans="4:6">
      <c r="D39" s="2"/>
      <c r="E39" s="2"/>
      <c r="F39" s="4"/>
    </row>
    <row r="44" spans="4:6">
      <c r="D44" s="2"/>
      <c r="E44" s="2"/>
      <c r="F44" s="4"/>
    </row>
  </sheetData>
  <mergeCells count="9">
    <mergeCell ref="A1:E1"/>
    <mergeCell ref="A7:E7"/>
    <mergeCell ref="A8:E8"/>
    <mergeCell ref="A2:A5"/>
    <mergeCell ref="B2:C3"/>
    <mergeCell ref="D2:D5"/>
    <mergeCell ref="E2:E5"/>
    <mergeCell ref="B4:B5"/>
    <mergeCell ref="C4:C5"/>
  </mergeCells>
  <printOptions horizontalCentered="1"/>
  <pageMargins left="0.98425196850393704" right="0.59055118110236227" top="0.78740157480314965" bottom="0.78740157480314965" header="0" footer="0"/>
  <pageSetup paperSize="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130" zoomScaleSheetLayoutView="130" workbookViewId="0">
      <selection activeCell="K10" sqref="K10"/>
    </sheetView>
  </sheetViews>
  <sheetFormatPr defaultColWidth="9.140625" defaultRowHeight="15.75"/>
  <cols>
    <col min="1" max="1" width="34" style="3" customWidth="1"/>
    <col min="2" max="2" width="13.28515625" style="3" customWidth="1"/>
    <col min="3" max="3" width="10.7109375" style="3" customWidth="1"/>
    <col min="4" max="4" width="12.28515625" style="3" customWidth="1"/>
    <col min="5" max="5" width="11.7109375" style="3" customWidth="1"/>
    <col min="6" max="6" width="12.85546875" style="5" customWidth="1"/>
    <col min="7" max="16384" width="9.140625" style="3"/>
  </cols>
  <sheetData>
    <row r="1" spans="1:6" s="1" customFormat="1" ht="46.15" customHeight="1">
      <c r="A1" s="63" t="s">
        <v>52</v>
      </c>
      <c r="B1" s="65"/>
      <c r="C1" s="65"/>
      <c r="D1" s="65"/>
      <c r="E1" s="65"/>
      <c r="F1" s="17"/>
    </row>
    <row r="2" spans="1:6" s="1" customFormat="1" ht="17.45" customHeight="1">
      <c r="A2" s="72" t="s">
        <v>0</v>
      </c>
      <c r="B2" s="75" t="s">
        <v>1</v>
      </c>
      <c r="C2" s="76"/>
      <c r="D2" s="72" t="s">
        <v>54</v>
      </c>
      <c r="E2" s="72" t="s">
        <v>8</v>
      </c>
      <c r="F2" s="28"/>
    </row>
    <row r="3" spans="1:6" s="1" customFormat="1" ht="20.45" customHeight="1">
      <c r="A3" s="73"/>
      <c r="B3" s="77"/>
      <c r="C3" s="78"/>
      <c r="D3" s="73"/>
      <c r="E3" s="73"/>
      <c r="F3" s="28"/>
    </row>
    <row r="4" spans="1:6" s="1" customFormat="1" ht="15.6" customHeight="1">
      <c r="A4" s="73"/>
      <c r="B4" s="79" t="s">
        <v>55</v>
      </c>
      <c r="C4" s="72" t="s">
        <v>3</v>
      </c>
      <c r="D4" s="73"/>
      <c r="E4" s="73"/>
      <c r="F4" s="28"/>
    </row>
    <row r="5" spans="1:6" s="1" customFormat="1" ht="15.6" customHeight="1">
      <c r="A5" s="74"/>
      <c r="B5" s="80"/>
      <c r="C5" s="74"/>
      <c r="D5" s="74"/>
      <c r="E5" s="74"/>
      <c r="F5" s="28"/>
    </row>
    <row r="6" spans="1:6" s="1" customFormat="1" ht="28.9" customHeight="1">
      <c r="A6" s="29">
        <v>1</v>
      </c>
      <c r="B6" s="29">
        <v>2</v>
      </c>
      <c r="C6" s="29">
        <v>3</v>
      </c>
      <c r="D6" s="29">
        <v>4</v>
      </c>
      <c r="E6" s="30" t="s">
        <v>56</v>
      </c>
      <c r="F6" s="28"/>
    </row>
    <row r="7" spans="1:6" s="1" customFormat="1" ht="21" customHeight="1">
      <c r="A7" s="66" t="s">
        <v>57</v>
      </c>
      <c r="B7" s="67"/>
      <c r="C7" s="67"/>
      <c r="D7" s="67"/>
      <c r="E7" s="68"/>
      <c r="F7" s="28"/>
    </row>
    <row r="8" spans="1:6" s="1" customFormat="1" ht="19.149999999999999" customHeight="1">
      <c r="A8" s="69" t="s">
        <v>58</v>
      </c>
      <c r="B8" s="70"/>
      <c r="C8" s="70"/>
      <c r="D8" s="70"/>
      <c r="E8" s="71"/>
      <c r="F8" s="28"/>
    </row>
    <row r="9" spans="1:6" s="1" customFormat="1" ht="113.45" customHeight="1">
      <c r="A9" s="31" t="s">
        <v>11</v>
      </c>
      <c r="B9" s="32" t="s">
        <v>59</v>
      </c>
      <c r="C9" s="33">
        <v>0.03</v>
      </c>
      <c r="D9" s="34">
        <v>89.32</v>
      </c>
      <c r="E9" s="35">
        <f>ROUND(C9*D9,2)</f>
        <v>2.68</v>
      </c>
      <c r="F9" s="28"/>
    </row>
    <row r="10" spans="1:6" s="1" customFormat="1" ht="113.45" customHeight="1">
      <c r="A10" s="31" t="s">
        <v>60</v>
      </c>
      <c r="B10" s="32" t="s">
        <v>61</v>
      </c>
      <c r="C10" s="33">
        <v>0.15</v>
      </c>
      <c r="D10" s="34">
        <f>D9</f>
        <v>89.32</v>
      </c>
      <c r="E10" s="35">
        <f>ROUND(C10*D10,2)</f>
        <v>13.4</v>
      </c>
      <c r="F10" s="28"/>
    </row>
    <row r="11" spans="1:6" s="1" customFormat="1" ht="79.900000000000006" customHeight="1">
      <c r="A11" s="36" t="s">
        <v>62</v>
      </c>
      <c r="B11" s="37"/>
      <c r="C11" s="38"/>
      <c r="D11" s="39"/>
      <c r="E11" s="40"/>
      <c r="F11" s="28"/>
    </row>
    <row r="12" spans="1:6" s="1" customFormat="1" ht="66.599999999999994" customHeight="1">
      <c r="A12" s="41" t="s">
        <v>12</v>
      </c>
      <c r="B12" s="42" t="s">
        <v>63</v>
      </c>
      <c r="C12" s="43">
        <v>1.82</v>
      </c>
      <c r="D12" s="34">
        <f>D9</f>
        <v>89.32</v>
      </c>
      <c r="E12" s="35">
        <f t="shared" ref="E12:E18" si="0">ROUND(C12*D12,2)</f>
        <v>162.56</v>
      </c>
      <c r="F12" s="28"/>
    </row>
    <row r="13" spans="1:6" s="1" customFormat="1" ht="71.45" customHeight="1">
      <c r="A13" s="41" t="s">
        <v>13</v>
      </c>
      <c r="B13" s="42" t="s">
        <v>63</v>
      </c>
      <c r="C13" s="43">
        <v>0.62</v>
      </c>
      <c r="D13" s="34">
        <f>D9</f>
        <v>89.32</v>
      </c>
      <c r="E13" s="35">
        <f t="shared" si="0"/>
        <v>55.38</v>
      </c>
      <c r="F13" s="28"/>
    </row>
    <row r="14" spans="1:6" s="1" customFormat="1" ht="67.900000000000006" customHeight="1">
      <c r="A14" s="41" t="s">
        <v>14</v>
      </c>
      <c r="B14" s="42" t="s">
        <v>63</v>
      </c>
      <c r="C14" s="43">
        <v>0.13</v>
      </c>
      <c r="D14" s="34">
        <f>D9</f>
        <v>89.32</v>
      </c>
      <c r="E14" s="35">
        <f t="shared" si="0"/>
        <v>11.61</v>
      </c>
      <c r="F14" s="28"/>
    </row>
    <row r="15" spans="1:6" s="1" customFormat="1" ht="68.45" customHeight="1">
      <c r="A15" s="41" t="s">
        <v>15</v>
      </c>
      <c r="B15" s="42" t="s">
        <v>63</v>
      </c>
      <c r="C15" s="43">
        <v>0.03</v>
      </c>
      <c r="D15" s="34">
        <f>D9</f>
        <v>89.32</v>
      </c>
      <c r="E15" s="35">
        <f t="shared" si="0"/>
        <v>2.68</v>
      </c>
      <c r="F15" s="28"/>
    </row>
    <row r="16" spans="1:6" s="1" customFormat="1" ht="63" customHeight="1">
      <c r="A16" s="44" t="s">
        <v>64</v>
      </c>
      <c r="B16" s="32" t="s">
        <v>65</v>
      </c>
      <c r="C16" s="43">
        <v>1.04</v>
      </c>
      <c r="D16" s="34">
        <f>D9</f>
        <v>89.32</v>
      </c>
      <c r="E16" s="45">
        <f t="shared" si="0"/>
        <v>92.89</v>
      </c>
      <c r="F16" s="28"/>
    </row>
    <row r="17" spans="1:6" s="1" customFormat="1" ht="63" customHeight="1">
      <c r="A17" s="44" t="s">
        <v>66</v>
      </c>
      <c r="B17" s="32" t="s">
        <v>67</v>
      </c>
      <c r="C17" s="43">
        <v>0.24</v>
      </c>
      <c r="D17" s="34">
        <f>D10</f>
        <v>89.32</v>
      </c>
      <c r="E17" s="45">
        <f t="shared" si="0"/>
        <v>21.44</v>
      </c>
      <c r="F17" s="28"/>
    </row>
    <row r="18" spans="1:6" s="1" customFormat="1" ht="63" customHeight="1">
      <c r="A18" s="44" t="s">
        <v>68</v>
      </c>
      <c r="B18" s="32" t="s">
        <v>69</v>
      </c>
      <c r="C18" s="43">
        <v>3.29</v>
      </c>
      <c r="D18" s="34">
        <f>D9</f>
        <v>89.32</v>
      </c>
      <c r="E18" s="45">
        <f t="shared" si="0"/>
        <v>293.86</v>
      </c>
      <c r="F18" s="28"/>
    </row>
    <row r="19" spans="1:6">
      <c r="A19" s="2"/>
      <c r="B19" s="2"/>
      <c r="C19" s="2"/>
      <c r="D19" s="2"/>
      <c r="E19" s="2"/>
      <c r="F19" s="4"/>
    </row>
    <row r="24" spans="1:6">
      <c r="D24" s="2"/>
      <c r="E24" s="2"/>
      <c r="F24" s="4"/>
    </row>
    <row r="25" spans="1:6">
      <c r="D25" s="2"/>
      <c r="E25" s="2"/>
      <c r="F25" s="4"/>
    </row>
    <row r="26" spans="1:6">
      <c r="D26" s="2"/>
      <c r="E26" s="2"/>
      <c r="F26" s="4"/>
    </row>
    <row r="28" spans="1:6">
      <c r="A28" s="2"/>
      <c r="B28" s="2"/>
      <c r="C28" s="2"/>
      <c r="D28" s="2"/>
      <c r="E28" s="2"/>
      <c r="F28" s="4"/>
    </row>
    <row r="32" spans="1:6">
      <c r="D32" s="2"/>
      <c r="E32" s="2"/>
      <c r="F32" s="4"/>
    </row>
    <row r="33" spans="4:6">
      <c r="D33" s="2"/>
      <c r="E33" s="2"/>
      <c r="F33" s="4"/>
    </row>
    <row r="39" spans="4:6">
      <c r="D39" s="2"/>
      <c r="E39" s="2"/>
      <c r="F39" s="4"/>
    </row>
    <row r="44" spans="4:6">
      <c r="D44" s="2"/>
      <c r="E44" s="2"/>
      <c r="F44" s="4"/>
    </row>
  </sheetData>
  <mergeCells count="9">
    <mergeCell ref="A8:E8"/>
    <mergeCell ref="A1:E1"/>
    <mergeCell ref="A2:A5"/>
    <mergeCell ref="B2:C3"/>
    <mergeCell ref="D2:D5"/>
    <mergeCell ref="E2:E5"/>
    <mergeCell ref="B4:B5"/>
    <mergeCell ref="C4:C5"/>
    <mergeCell ref="A7:E7"/>
  </mergeCells>
  <printOptions horizontalCentered="1"/>
  <pageMargins left="0.98425196850393704" right="0.59055118110236227" top="0.78740157480314965" bottom="0.78740157480314965" header="0" footer="0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размер платы Полн 1 полуг</vt:lpstr>
      <vt:lpstr>размер платы Полн 2 полуг</vt:lpstr>
      <vt:lpstr>размер платы Ванз 1 полуг</vt:lpstr>
      <vt:lpstr>размер платы Ванз 2 полуг</vt:lpstr>
      <vt:lpstr>размер платы 1 полуг 2020_доп</vt:lpstr>
      <vt:lpstr>размер платы 2 полуг 2020_доп</vt:lpstr>
      <vt:lpstr>'размер платы 1 полуг 2020_доп'!Область_печати</vt:lpstr>
      <vt:lpstr>'размер платы 2 полуг 2020_доп'!Область_печати</vt:lpstr>
      <vt:lpstr>'размер платы Ванз 1 полуг'!Область_печати</vt:lpstr>
      <vt:lpstr>'размер платы Ванз 2 полуг'!Область_печати</vt:lpstr>
      <vt:lpstr>'размер платы Полн 1 полуг'!Область_печати</vt:lpstr>
      <vt:lpstr>'размер платы Полн 2 полуг'!Область_печати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plan7</dc:creator>
  <cp:lastModifiedBy>plan10</cp:lastModifiedBy>
  <cp:lastPrinted>2018-12-26T04:31:19Z</cp:lastPrinted>
  <dcterms:created xsi:type="dcterms:W3CDTF">2009-08-03T05:24:54Z</dcterms:created>
  <dcterms:modified xsi:type="dcterms:W3CDTF">2020-02-27T09:00:11Z</dcterms:modified>
</cp:coreProperties>
</file>