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20" windowHeight="7500" activeTab="2"/>
  </bookViews>
  <sheets>
    <sheet name="01.01-30.06.12 (ком)" sheetId="1" r:id="rId1"/>
    <sheet name="01.07-31.08.12 (ком)" sheetId="2" r:id="rId2"/>
    <sheet name="01.09-31.12.12 (ком)" sheetId="3" r:id="rId3"/>
    <sheet name="с 01.01.12-31.08.12(ж)" sheetId="4" r:id="rId4"/>
    <sheet name="с 01.07.12-31.08.12(ж)" sheetId="5" r:id="rId5"/>
    <sheet name="с 01.01.12-31.08.12 кот.ж" sheetId="6" r:id="rId6"/>
    <sheet name="с 01.07.12-31.08.12 кот.ж " sheetId="7" r:id="rId7"/>
  </sheets>
  <externalReferences>
    <externalReference r:id="rId10"/>
  </externalReferences>
  <definedNames>
    <definedName name="кв1" localSheetId="0">#REF!</definedName>
    <definedName name="кв1" localSheetId="2">#REF!</definedName>
    <definedName name="кв1" localSheetId="5">#REF!</definedName>
    <definedName name="кв1" localSheetId="6">#REF!</definedName>
    <definedName name="кв1" localSheetId="4">#REF!</definedName>
    <definedName name="кв1">#REF!</definedName>
    <definedName name="_xlnm.Print_Area" localSheetId="0">'01.01-30.06.12 (ком)'!$A$1:$I$18</definedName>
    <definedName name="_xlnm.Print_Area" localSheetId="1">'01.07-31.08.12 (ком)'!$A$1:$I$18</definedName>
    <definedName name="_xlnm.Print_Area" localSheetId="2">'01.09-31.12.12 (ком)'!$A$1:$I$18</definedName>
    <definedName name="_xlnm.Print_Area" localSheetId="5">'с 01.01.12-31.08.12 кот.ж'!$A$1:$I$13</definedName>
    <definedName name="_xlnm.Print_Area" localSheetId="3">'с 01.01.12-31.08.12(ж)'!$A$1:$I$16</definedName>
    <definedName name="_xlnm.Print_Area" localSheetId="6">'с 01.07.12-31.08.12 кот.ж '!$A$1:$I$13</definedName>
    <definedName name="_xlnm.Print_Area" localSheetId="4">'с 01.07.12-31.08.12(ж)'!$A$1:$I$16</definedName>
  </definedNames>
  <calcPr fullCalcOnLoad="1"/>
</workbook>
</file>

<file path=xl/sharedStrings.xml><?xml version="1.0" encoding="utf-8"?>
<sst xmlns="http://schemas.openxmlformats.org/spreadsheetml/2006/main" count="186" uniqueCount="53">
  <si>
    <t>по счетчику</t>
  </si>
  <si>
    <t>м3</t>
  </si>
  <si>
    <r>
      <t xml:space="preserve">4.1 </t>
    </r>
    <r>
      <rPr>
        <sz val="11"/>
        <rFont val="Times New Roman"/>
        <family val="1"/>
      </rPr>
      <t>в домах, оборудованных приборами учета</t>
    </r>
  </si>
  <si>
    <t xml:space="preserve">м3 на человека </t>
  </si>
  <si>
    <t>4.  Горячее водоснабжение</t>
  </si>
  <si>
    <t xml:space="preserve">Гкал на м2 общей площади </t>
  </si>
  <si>
    <t>3. Отопление</t>
  </si>
  <si>
    <t xml:space="preserve">м3 </t>
  </si>
  <si>
    <r>
      <rPr>
        <sz val="10"/>
        <rFont val="Times New Roman"/>
        <family val="1"/>
      </rPr>
      <t>2.4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</si>
  <si>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r>
      <rPr>
        <sz val="10"/>
        <rFont val="Times New Roman"/>
        <family val="1"/>
      </rPr>
      <t>2.3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</si>
  <si>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2.2</t>
    </r>
    <r>
      <rPr>
        <sz val="12"/>
        <rFont val="Times New Roman"/>
        <family val="1"/>
      </rPr>
      <t> в домах без горячего водоснабжения и ванн</t>
    </r>
  </si>
  <si>
    <t>м3 на человека</t>
  </si>
  <si>
    <t>2.1 в полностью благоустроенных домах</t>
  </si>
  <si>
    <t>2. Водоотведение</t>
  </si>
  <si>
    <r>
      <rPr>
        <sz val="10"/>
        <rFont val="Times New Roman"/>
        <family val="1"/>
      </rPr>
      <t>1.4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</si>
  <si>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r>
      <rPr>
        <sz val="10"/>
        <rFont val="Times New Roman"/>
        <family val="1"/>
      </rPr>
      <t>1.3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</si>
  <si>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1.2</t>
    </r>
    <r>
      <rPr>
        <sz val="12"/>
        <rFont val="Times New Roman"/>
        <family val="1"/>
      </rPr>
      <t> в домах без горячего водоснабжения и ванн</t>
    </r>
  </si>
  <si>
    <t>1.1 в полностью благоустроенных домах</t>
  </si>
  <si>
    <t>1. Холодное водоснабжение</t>
  </si>
  <si>
    <t>количество</t>
  </si>
  <si>
    <t>единица измерения</t>
  </si>
  <si>
    <t>Размер платы за услуги с НДС руб., коп.                                  (гр.3 х гр.4)</t>
  </si>
  <si>
    <t>Цена/тариф на услуги (в т.ч. НДС), руб., коп.</t>
  </si>
  <si>
    <t>Норматив потребления в месяц</t>
  </si>
  <si>
    <t>Наименование услуг</t>
  </si>
  <si>
    <t>Размер платы граждан за жилое помещение  для нанимателей жилых помещений по договорам социального найма и собственников жилых помещений многоквартирного дома на территории сельского поселения Сорум с 01 января 2012 года по 31 августа 2012 года</t>
  </si>
  <si>
    <t xml:space="preserve"> </t>
  </si>
  <si>
    <t>Размер платы за услуги с НДС руб., коп.                           (гр.3 х гр.4)</t>
  </si>
  <si>
    <t>единица потребления</t>
  </si>
  <si>
    <t xml:space="preserve">1. Содержание и текущий ремонт </t>
  </si>
  <si>
    <t>м2 общей площади</t>
  </si>
  <si>
    <t>оплата производится за фактически занимаемую площадь</t>
  </si>
  <si>
    <t>жилого помещения  в т.ч.</t>
  </si>
  <si>
    <t xml:space="preserve">1.1 Ремонт конструктивных </t>
  </si>
  <si>
    <t>элементов жилых зданий</t>
  </si>
  <si>
    <t>1.2 Ремонт и обслуживание</t>
  </si>
  <si>
    <t>внутридомового инженерного</t>
  </si>
  <si>
    <t>оборудования</t>
  </si>
  <si>
    <t>1.3 Благоустройство и обеспечение</t>
  </si>
  <si>
    <t xml:space="preserve">санитарного состояния придомовой </t>
  </si>
  <si>
    <t>территории</t>
  </si>
  <si>
    <r>
      <t>2.</t>
    </r>
    <r>
      <rPr>
        <b/>
        <i/>
        <sz val="11"/>
        <rFont val="Times New Roman"/>
        <family val="1"/>
      </rPr>
      <t>Сбор и вывоз твердых бытовых отходов</t>
    </r>
  </si>
  <si>
    <t>м2 на человека в месяц</t>
  </si>
  <si>
    <t>Размер платы граждан за жилое помещение  для нанимателей жилых помещений по договорам социального найма и собственников жилых помещений многоквартирного дома на территории сельского поселения Сорум с 01 июля 2012 года по 31 августа 2012 года</t>
  </si>
  <si>
    <t>Размер платы граждан за жилое помещение , сбор и вывоз ТБО  для нанимателей проживающих в коттеджах, находящихся в собственности администрации на территории сельского поселения Сорум с 01 января 2012 года по 31 августа 2012 года</t>
  </si>
  <si>
    <t>Размер платы граждан за жилое помещение , сбор и вывоз ТБО  для нанимателей проживающих в коттеджах, находящихся в собственности администрации на территории сельского поселения Сорум с 01 июля 2012 года по 31 августа 2012 года</t>
  </si>
  <si>
    <t>Дополнительное соглашение №2 от 25 августа 2010 года к договору №SR 22/35/09 управления имуществом с ООО "Газпром трансгаз ЮГОРСК" и договор управления имуществом № 01/2010/166 с администрацией с.п. Сорум</t>
  </si>
  <si>
    <t>Основание</t>
  </si>
  <si>
    <t>Дополнительное соглашение №2 от 25 августа 2010 года к договору №SR 22/35/09 управления имуществом с ООО "Газпром трансгаз ЮГОРСК" и договор управления имуществом № 01/2010/166 с администрацией с.п. Сорум, приказ №1834/1/П от 29.08.2012г " О установлении норматива"</t>
  </si>
  <si>
    <r>
      <t xml:space="preserve">Размер платы граждан за коммунальные услуги на территории                                                                                        </t>
    </r>
    <r>
      <rPr>
        <b/>
        <i/>
        <u val="single"/>
        <sz val="14"/>
        <rFont val="Times New Roman"/>
        <family val="1"/>
      </rPr>
      <t>сельского поселения Сорум на период с 01.07.2012 г. по 31.08.2012 г.</t>
    </r>
  </si>
  <si>
    <r>
      <t xml:space="preserve">Размер платы граждан за коммунальные услуги на территории                                                                                           </t>
    </r>
    <r>
      <rPr>
        <b/>
        <i/>
        <u val="single"/>
        <sz val="14"/>
        <rFont val="Times New Roman"/>
        <family val="1"/>
      </rPr>
      <t>сельского поселения  Сорум на период с 01.01.2012 г. по 30.06.2012 г.</t>
    </r>
  </si>
  <si>
    <t>Договор купли-продажи коммунальных ресурсов № SR 22/36/09 от 01 июля 2009 года и дополнительное соглашение №6 от 01 января 2012года.</t>
  </si>
  <si>
    <r>
      <t xml:space="preserve">Размер платы граждан за коммунальные услуги на территории                                                                          </t>
    </r>
    <r>
      <rPr>
        <b/>
        <i/>
        <u val="single"/>
        <sz val="14"/>
        <rFont val="Times New Roman"/>
        <family val="1"/>
      </rPr>
      <t>сельского поселения Сорум на период с 01.07.2012 г. по 31.12.2012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</si>
</sst>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1"/>
      <name val="Times New Roman"/>
      <family val="1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0"/>
      <name val="Arial Cyr"/>
      <family val="0"/>
    </font>
    <font>
      <sz val="10"/>
      <name val="MS Sans Serif"/>
      <family val="2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13"/>
      <name val="Times New Roman"/>
      <family val="1"/>
    </font>
    <font>
      <sz val="11"/>
      <color indexed="22"/>
      <name val="Times New Roman"/>
      <family val="1"/>
    </font>
    <font>
      <sz val="10"/>
      <color indexed="22"/>
      <name val="Times New Roman"/>
      <family val="1"/>
    </font>
    <font>
      <b/>
      <sz val="11"/>
      <color indexed="22"/>
      <name val="Times New Roman"/>
      <family val="1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1499900072813034"/>
      <name val="Times New Roman"/>
      <family val="1"/>
    </font>
    <font>
      <sz val="10"/>
      <color theme="0" tint="-0.1499900072813034"/>
      <name val="Times New Roman"/>
      <family val="1"/>
    </font>
    <font>
      <b/>
      <sz val="11"/>
      <color theme="0" tint="-0.1499900072813034"/>
      <name val="Times New Roman"/>
      <family val="1"/>
    </font>
    <font>
      <sz val="10"/>
      <color theme="0" tint="-0.14999000728130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0" fillId="0" borderId="0" applyNumberFormat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0" fillId="0" borderId="0" applyNumberFormat="0" applyFon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2" fontId="1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14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2" fontId="14" fillId="0" borderId="13" xfId="0" applyNumberFormat="1" applyFont="1" applyBorder="1" applyAlignment="1">
      <alignment horizontal="center" vertical="center"/>
    </xf>
    <xf numFmtId="0" fontId="0" fillId="0" borderId="0" xfId="65" applyAlignment="1">
      <alignment/>
      <protection/>
    </xf>
    <xf numFmtId="0" fontId="13" fillId="0" borderId="0" xfId="65" applyFont="1" applyAlignment="1">
      <alignment vertical="center"/>
      <protection/>
    </xf>
    <xf numFmtId="0" fontId="10" fillId="0" borderId="0" xfId="65" applyFont="1" applyAlignment="1">
      <alignment/>
      <protection/>
    </xf>
    <xf numFmtId="0" fontId="14" fillId="0" borderId="0" xfId="65" applyFont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61" fillId="0" borderId="0" xfId="65" applyFont="1" applyAlignment="1">
      <alignment horizontal="center" vertical="center" wrapText="1"/>
      <protection/>
    </xf>
    <xf numFmtId="0" fontId="10" fillId="0" borderId="10" xfId="65" applyFont="1" applyBorder="1" applyAlignment="1">
      <alignment horizontal="center" vertical="center"/>
      <protection/>
    </xf>
    <xf numFmtId="0" fontId="10" fillId="0" borderId="0" xfId="65" applyFont="1" applyAlignment="1">
      <alignment horizontal="center"/>
      <protection/>
    </xf>
    <xf numFmtId="0" fontId="62" fillId="0" borderId="0" xfId="65" applyFont="1" applyAlignment="1">
      <alignment horizontal="center"/>
      <protection/>
    </xf>
    <xf numFmtId="0" fontId="2" fillId="0" borderId="14" xfId="65" applyFont="1" applyBorder="1" applyAlignment="1">
      <alignment vertical="center"/>
      <protection/>
    </xf>
    <xf numFmtId="0" fontId="2" fillId="0" borderId="15" xfId="65" applyFont="1" applyBorder="1" applyAlignment="1">
      <alignment vertical="center"/>
      <protection/>
    </xf>
    <xf numFmtId="0" fontId="18" fillId="0" borderId="0" xfId="65" applyFont="1" applyAlignment="1">
      <alignment/>
      <protection/>
    </xf>
    <xf numFmtId="0" fontId="63" fillId="0" borderId="0" xfId="65" applyFont="1" applyAlignment="1">
      <alignment/>
      <protection/>
    </xf>
    <xf numFmtId="0" fontId="2" fillId="0" borderId="16" xfId="65" applyFont="1" applyBorder="1" applyAlignment="1">
      <alignment vertical="center"/>
      <protection/>
    </xf>
    <xf numFmtId="0" fontId="2" fillId="0" borderId="0" xfId="65" applyFont="1" applyBorder="1" applyAlignment="1">
      <alignment vertical="center"/>
      <protection/>
    </xf>
    <xf numFmtId="2" fontId="63" fillId="0" borderId="0" xfId="65" applyNumberFormat="1" applyFont="1" applyAlignment="1">
      <alignment/>
      <protection/>
    </xf>
    <xf numFmtId="2" fontId="61" fillId="0" borderId="0" xfId="65" applyNumberFormat="1" applyFont="1" applyAlignment="1">
      <alignment/>
      <protection/>
    </xf>
    <xf numFmtId="0" fontId="6" fillId="0" borderId="14" xfId="65" applyFont="1" applyBorder="1" applyAlignment="1">
      <alignment/>
      <protection/>
    </xf>
    <xf numFmtId="0" fontId="6" fillId="0" borderId="15" xfId="65" applyFont="1" applyBorder="1" applyAlignment="1">
      <alignment/>
      <protection/>
    </xf>
    <xf numFmtId="0" fontId="14" fillId="0" borderId="0" xfId="65" applyFont="1" applyAlignment="1">
      <alignment/>
      <protection/>
    </xf>
    <xf numFmtId="0" fontId="61" fillId="0" borderId="0" xfId="65" applyFont="1" applyAlignment="1">
      <alignment/>
      <protection/>
    </xf>
    <xf numFmtId="0" fontId="3" fillId="0" borderId="17" xfId="65" applyFont="1" applyBorder="1" applyAlignment="1">
      <alignment/>
      <protection/>
    </xf>
    <xf numFmtId="0" fontId="3" fillId="0" borderId="18" xfId="65" applyFont="1" applyBorder="1" applyAlignment="1">
      <alignment/>
      <protection/>
    </xf>
    <xf numFmtId="2" fontId="62" fillId="0" borderId="0" xfId="65" applyNumberFormat="1" applyFont="1" applyAlignment="1">
      <alignment/>
      <protection/>
    </xf>
    <xf numFmtId="0" fontId="62" fillId="0" borderId="0" xfId="65" applyFont="1" applyAlignment="1">
      <alignment/>
      <protection/>
    </xf>
    <xf numFmtId="0" fontId="3" fillId="0" borderId="14" xfId="65" applyFont="1" applyBorder="1" applyAlignment="1">
      <alignment/>
      <protection/>
    </xf>
    <xf numFmtId="0" fontId="3" fillId="0" borderId="15" xfId="65" applyFont="1" applyBorder="1" applyAlignment="1">
      <alignment/>
      <protection/>
    </xf>
    <xf numFmtId="0" fontId="3" fillId="0" borderId="16" xfId="65" applyFont="1" applyBorder="1" applyAlignment="1">
      <alignment/>
      <protection/>
    </xf>
    <xf numFmtId="0" fontId="3" fillId="0" borderId="0" xfId="65" applyFont="1" applyBorder="1" applyAlignment="1">
      <alignment/>
      <protection/>
    </xf>
    <xf numFmtId="0" fontId="13" fillId="0" borderId="17" xfId="65" applyFont="1" applyBorder="1" applyAlignment="1">
      <alignment/>
      <protection/>
    </xf>
    <xf numFmtId="0" fontId="13" fillId="0" borderId="18" xfId="65" applyFont="1" applyBorder="1" applyAlignment="1">
      <alignment/>
      <protection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/>
      <protection/>
    </xf>
    <xf numFmtId="2" fontId="6" fillId="0" borderId="13" xfId="65" applyNumberFormat="1" applyFont="1" applyBorder="1" applyAlignment="1">
      <alignment horizontal="center" vertical="center"/>
      <protection/>
    </xf>
    <xf numFmtId="2" fontId="6" fillId="0" borderId="10" xfId="65" applyNumberFormat="1" applyFont="1" applyBorder="1" applyAlignment="1">
      <alignment horizontal="center" vertical="center"/>
      <protection/>
    </xf>
    <xf numFmtId="0" fontId="63" fillId="0" borderId="0" xfId="65" applyFont="1" applyAlignment="1">
      <alignment vertical="center"/>
      <protection/>
    </xf>
    <xf numFmtId="0" fontId="0" fillId="0" borderId="0" xfId="65" applyFont="1">
      <alignment/>
      <protection/>
    </xf>
    <xf numFmtId="0" fontId="0" fillId="0" borderId="0" xfId="65">
      <alignment/>
      <protection/>
    </xf>
    <xf numFmtId="0" fontId="64" fillId="0" borderId="0" xfId="65" applyFont="1">
      <alignment/>
      <protection/>
    </xf>
    <xf numFmtId="0" fontId="23" fillId="0" borderId="0" xfId="65" applyFont="1">
      <alignment/>
      <protection/>
    </xf>
    <xf numFmtId="0" fontId="13" fillId="0" borderId="0" xfId="65" applyFont="1">
      <alignment/>
      <protection/>
    </xf>
    <xf numFmtId="0" fontId="10" fillId="0" borderId="10" xfId="65" applyFont="1" applyBorder="1" applyAlignment="1">
      <alignment horizontal="center"/>
      <protection/>
    </xf>
    <xf numFmtId="0" fontId="10" fillId="0" borderId="19" xfId="65" applyFont="1" applyBorder="1" applyAlignment="1">
      <alignment horizontal="center"/>
      <protection/>
    </xf>
    <xf numFmtId="0" fontId="6" fillId="0" borderId="0" xfId="65" applyFont="1" applyBorder="1" applyAlignment="1">
      <alignment vertical="center" wrapText="1"/>
      <protection/>
    </xf>
    <xf numFmtId="0" fontId="1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center" vertical="center"/>
    </xf>
    <xf numFmtId="0" fontId="21" fillId="0" borderId="0" xfId="56" applyFont="1" applyAlignment="1">
      <alignment horizont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" fontId="13" fillId="0" borderId="10" xfId="0" applyNumberFormat="1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6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2" fontId="14" fillId="0" borderId="2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2" fontId="14" fillId="0" borderId="13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6" fontId="3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1" fillId="0" borderId="0" xfId="56" applyFont="1" applyAlignment="1">
      <alignment horizontal="center" vertical="center" wrapText="1"/>
      <protection/>
    </xf>
    <xf numFmtId="0" fontId="21" fillId="0" borderId="0" xfId="65" applyFont="1" applyAlignment="1">
      <alignment horizontal="center" vertical="center" wrapText="1"/>
      <protection/>
    </xf>
    <xf numFmtId="0" fontId="6" fillId="0" borderId="19" xfId="65" applyFont="1" applyBorder="1" applyAlignment="1">
      <alignment horizontal="center" vertical="center" wrapText="1"/>
      <protection/>
    </xf>
    <xf numFmtId="0" fontId="14" fillId="0" borderId="21" xfId="65" applyFont="1" applyBorder="1" applyAlignment="1">
      <alignment horizontal="center" vertical="center" wrapText="1"/>
      <protection/>
    </xf>
    <xf numFmtId="0" fontId="6" fillId="0" borderId="20" xfId="65" applyFont="1" applyBorder="1" applyAlignment="1">
      <alignment horizontal="center" vertical="center" wrapText="1"/>
      <protection/>
    </xf>
    <xf numFmtId="0" fontId="6" fillId="0" borderId="21" xfId="65" applyFont="1" applyBorder="1" applyAlignment="1">
      <alignment horizontal="center" vertical="center" wrapText="1"/>
      <protection/>
    </xf>
    <xf numFmtId="2" fontId="2" fillId="0" borderId="19" xfId="65" applyNumberFormat="1" applyFont="1" applyBorder="1" applyAlignment="1">
      <alignment horizontal="center" vertical="center"/>
      <protection/>
    </xf>
    <xf numFmtId="2" fontId="2" fillId="0" borderId="20" xfId="65" applyNumberFormat="1" applyFont="1" applyBorder="1" applyAlignment="1">
      <alignment horizontal="center" vertical="center"/>
      <protection/>
    </xf>
    <xf numFmtId="2" fontId="6" fillId="0" borderId="10" xfId="65" applyNumberFormat="1" applyFont="1" applyBorder="1" applyAlignment="1">
      <alignment horizontal="center" vertical="center"/>
      <protection/>
    </xf>
    <xf numFmtId="2" fontId="5" fillId="0" borderId="10" xfId="65" applyNumberFormat="1" applyFont="1" applyBorder="1" applyAlignment="1">
      <alignment horizontal="center" vertical="center"/>
      <protection/>
    </xf>
    <xf numFmtId="2" fontId="3" fillId="0" borderId="10" xfId="65" applyNumberFormat="1" applyFont="1" applyBorder="1" applyAlignment="1">
      <alignment horizontal="center" vertical="center"/>
      <protection/>
    </xf>
    <xf numFmtId="2" fontId="3" fillId="0" borderId="19" xfId="65" applyNumberFormat="1" applyFont="1" applyBorder="1" applyAlignment="1">
      <alignment horizontal="center" vertical="center"/>
      <protection/>
    </xf>
    <xf numFmtId="2" fontId="3" fillId="0" borderId="20" xfId="65" applyNumberFormat="1" applyFont="1" applyBorder="1" applyAlignment="1">
      <alignment horizontal="center" vertical="center"/>
      <protection/>
    </xf>
    <xf numFmtId="2" fontId="3" fillId="0" borderId="21" xfId="65" applyNumberFormat="1" applyFont="1" applyBorder="1" applyAlignment="1">
      <alignment horizontal="center" vertical="center"/>
      <protection/>
    </xf>
    <xf numFmtId="0" fontId="6" fillId="0" borderId="13" xfId="65" applyFont="1" applyBorder="1" applyAlignment="1">
      <alignment horizontal="left" vertical="center"/>
      <protection/>
    </xf>
    <xf numFmtId="0" fontId="12" fillId="0" borderId="12" xfId="65" applyFont="1" applyBorder="1" applyAlignment="1">
      <alignment horizontal="left" vertical="center"/>
      <protection/>
    </xf>
    <xf numFmtId="2" fontId="6" fillId="0" borderId="13" xfId="65" applyNumberFormat="1" applyFont="1" applyBorder="1" applyAlignment="1">
      <alignment horizontal="center" vertical="center"/>
      <protection/>
    </xf>
    <xf numFmtId="2" fontId="12" fillId="0" borderId="11" xfId="65" applyNumberFormat="1" applyFont="1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wrapText="1"/>
      <protection/>
    </xf>
    <xf numFmtId="2" fontId="2" fillId="0" borderId="15" xfId="65" applyNumberFormat="1" applyFont="1" applyBorder="1" applyAlignment="1">
      <alignment horizontal="center" vertical="center"/>
      <protection/>
    </xf>
    <xf numFmtId="2" fontId="2" fillId="0" borderId="22" xfId="65" applyNumberFormat="1" applyFont="1" applyBorder="1" applyAlignment="1">
      <alignment horizontal="center" vertical="center"/>
      <protection/>
    </xf>
    <xf numFmtId="2" fontId="2" fillId="0" borderId="0" xfId="65" applyNumberFormat="1" applyFont="1" applyBorder="1" applyAlignment="1">
      <alignment horizontal="center" vertical="center"/>
      <protection/>
    </xf>
    <xf numFmtId="2" fontId="2" fillId="0" borderId="23" xfId="65" applyNumberFormat="1" applyFont="1" applyBorder="1" applyAlignment="1">
      <alignment horizontal="center" vertical="center"/>
      <protection/>
    </xf>
    <xf numFmtId="0" fontId="14" fillId="0" borderId="10" xfId="65" applyFont="1" applyBorder="1" applyAlignment="1">
      <alignment horizontal="center" vertical="center" wrapText="1"/>
      <protection/>
    </xf>
    <xf numFmtId="0" fontId="17" fillId="0" borderId="10" xfId="65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12" fillId="0" borderId="10" xfId="65" applyFont="1" applyBorder="1" applyAlignment="1">
      <alignment horizontal="center" vertical="center" wrapText="1"/>
      <protection/>
    </xf>
    <xf numFmtId="0" fontId="10" fillId="0" borderId="10" xfId="65" applyFont="1" applyBorder="1" applyAlignment="1">
      <alignment horizontal="center" vertical="center"/>
      <protection/>
    </xf>
    <xf numFmtId="0" fontId="6" fillId="0" borderId="14" xfId="65" applyFont="1" applyBorder="1" applyAlignment="1">
      <alignment horizontal="center" vertical="center" wrapText="1"/>
      <protection/>
    </xf>
    <xf numFmtId="0" fontId="6" fillId="0" borderId="16" xfId="65" applyFont="1" applyBorder="1" applyAlignment="1">
      <alignment horizontal="center" vertical="center" wrapText="1"/>
      <protection/>
    </xf>
    <xf numFmtId="2" fontId="2" fillId="0" borderId="14" xfId="65" applyNumberFormat="1" applyFont="1" applyBorder="1" applyAlignment="1">
      <alignment horizontal="center" vertical="center"/>
      <protection/>
    </xf>
    <xf numFmtId="2" fontId="2" fillId="0" borderId="16" xfId="65" applyNumberFormat="1" applyFont="1" applyBorder="1" applyAlignment="1">
      <alignment horizontal="center" vertical="center"/>
      <protection/>
    </xf>
    <xf numFmtId="2" fontId="5" fillId="0" borderId="13" xfId="65" applyNumberFormat="1" applyFont="1" applyBorder="1" applyAlignment="1">
      <alignment horizontal="center" vertical="center"/>
      <protection/>
    </xf>
    <xf numFmtId="2" fontId="3" fillId="0" borderId="14" xfId="65" applyNumberFormat="1" applyFont="1" applyBorder="1" applyAlignment="1">
      <alignment horizontal="center" vertical="center"/>
      <protection/>
    </xf>
    <xf numFmtId="2" fontId="3" fillId="0" borderId="16" xfId="65" applyNumberFormat="1" applyFont="1" applyBorder="1" applyAlignment="1">
      <alignment horizontal="center" vertical="center"/>
      <protection/>
    </xf>
    <xf numFmtId="2" fontId="3" fillId="0" borderId="17" xfId="65" applyNumberFormat="1" applyFont="1" applyBorder="1" applyAlignment="1">
      <alignment horizontal="center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2" xfId="56"/>
    <cellStyle name="Обычный 2 2" xfId="57"/>
    <cellStyle name="Обычный 2 2 2" xfId="58"/>
    <cellStyle name="Обычный 2 2 2 2" xfId="59"/>
    <cellStyle name="Обычный 2 3" xfId="60"/>
    <cellStyle name="Обычный 2 3 2" xfId="61"/>
    <cellStyle name="Обычный 2 3 3" xfId="62"/>
    <cellStyle name="Обычный 2 4" xfId="63"/>
    <cellStyle name="Обычный 2 5" xfId="64"/>
    <cellStyle name="Обычный 2 6" xfId="65"/>
    <cellStyle name="Обычный 3" xfId="66"/>
    <cellStyle name="Обычный 3 2" xfId="67"/>
    <cellStyle name="Обычный 3 3" xfId="68"/>
    <cellStyle name="Обычный 4" xfId="69"/>
    <cellStyle name="Обычный 4 2" xfId="70"/>
    <cellStyle name="Обычный 5" xfId="71"/>
    <cellStyle name="Обычный 5 2" xfId="72"/>
    <cellStyle name="Обычный 6" xfId="73"/>
    <cellStyle name="Обычный 7" xfId="74"/>
    <cellStyle name="Обычный 8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Процентный 2" xfId="81"/>
    <cellStyle name="Процентный 2 2" xfId="82"/>
    <cellStyle name="Процентный 2 2 2" xfId="83"/>
    <cellStyle name="Процентный 2 3" xfId="84"/>
    <cellStyle name="Процентный 3" xfId="85"/>
    <cellStyle name="Процентный 3 2" xfId="86"/>
    <cellStyle name="Процентный 4" xfId="87"/>
    <cellStyle name="Процентный 5" xfId="88"/>
    <cellStyle name="Процентный 6" xfId="89"/>
    <cellStyle name="Связанная ячейка" xfId="90"/>
    <cellStyle name="Текст предупреждения" xfId="91"/>
    <cellStyle name="Comma" xfId="92"/>
    <cellStyle name="Comma [0]" xfId="93"/>
    <cellStyle name="Финансовый 2" xfId="94"/>
    <cellStyle name="Финансовый 2 2" xfId="95"/>
    <cellStyle name="Финансовый 3" xfId="96"/>
    <cellStyle name="Финансовый 3 2" xfId="97"/>
    <cellStyle name="Финансовый 4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3;&#1072;&#1085;\&#1076;&#1086;&#1082;&#1091;&#1084;&#1077;&#1085;&#1090;&#1099;\&#1058;&#1040;&#1056;&#1048;&#1060;&#106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  <sheetName val="Верхнеказымский  (гор.вода)"/>
      <sheetName val="Верхнеказымский  (без г.в.)"/>
      <sheetName val="Приложение 2.."/>
      <sheetName val="Лыхма (гор.вода)"/>
      <sheetName val="Лыхма  (без г.в.)"/>
      <sheetName val="Приложение 2..."/>
      <sheetName val="Сорум (гор.вода)"/>
      <sheetName val="Сорум (без гор.воды)"/>
      <sheetName val="Приложение 2"/>
      <sheetName val="Сосновка (гор.вода)"/>
      <sheetName val="Сосновка "/>
      <sheetName val="Приложение 2."/>
      <sheetName val="Приложение 2 (2)"/>
      <sheetName val="Сорум (гор.вода) (2)"/>
      <sheetName val="Сосновка (гор.вода) (2)"/>
    </sheetNames>
    <sheetDataSet>
      <sheetData sheetId="0">
        <row r="12">
          <cell r="AB12">
            <v>495.5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SheetLayoutView="100" zoomScalePageLayoutView="0" workbookViewId="0" topLeftCell="A4">
      <selection activeCell="I6" sqref="I6:I18"/>
    </sheetView>
  </sheetViews>
  <sheetFormatPr defaultColWidth="9.140625" defaultRowHeight="12.75"/>
  <cols>
    <col min="3" max="3" width="21.7109375" style="0" customWidth="1"/>
    <col min="4" max="4" width="17.421875" style="0" customWidth="1"/>
    <col min="5" max="5" width="14.00390625" style="0" customWidth="1"/>
    <col min="6" max="6" width="8.00390625" style="0" customWidth="1"/>
    <col min="7" max="7" width="7.7109375" style="0" customWidth="1"/>
    <col min="8" max="8" width="23.140625" style="0" customWidth="1"/>
    <col min="9" max="9" width="19.140625" style="0" customWidth="1"/>
  </cols>
  <sheetData>
    <row r="1" spans="1:8" s="36" customFormat="1" ht="15" customHeight="1">
      <c r="A1" s="37"/>
      <c r="B1" s="37"/>
      <c r="C1" s="37"/>
      <c r="D1" s="37"/>
      <c r="E1" s="37"/>
      <c r="F1" s="37"/>
      <c r="G1" s="37"/>
      <c r="H1" s="37"/>
    </row>
    <row r="2" spans="1:9" s="35" customFormat="1" ht="41.25" customHeight="1">
      <c r="A2" s="86" t="s">
        <v>50</v>
      </c>
      <c r="B2" s="86"/>
      <c r="C2" s="86"/>
      <c r="D2" s="86"/>
      <c r="E2" s="86"/>
      <c r="F2" s="86"/>
      <c r="G2" s="86"/>
      <c r="H2" s="86"/>
      <c r="I2" s="86"/>
    </row>
    <row r="3" spans="1:9" s="34" customFormat="1" ht="14.25" customHeight="1">
      <c r="A3" s="87" t="s">
        <v>24</v>
      </c>
      <c r="B3" s="88"/>
      <c r="C3" s="88"/>
      <c r="D3" s="87" t="s">
        <v>23</v>
      </c>
      <c r="E3" s="88"/>
      <c r="F3" s="87" t="s">
        <v>22</v>
      </c>
      <c r="G3" s="88"/>
      <c r="H3" s="87" t="s">
        <v>21</v>
      </c>
      <c r="I3" s="101" t="s">
        <v>47</v>
      </c>
    </row>
    <row r="4" spans="1:9" ht="15" customHeight="1">
      <c r="A4" s="88"/>
      <c r="B4" s="88"/>
      <c r="C4" s="88"/>
      <c r="D4" s="24" t="s">
        <v>20</v>
      </c>
      <c r="E4" s="24" t="s">
        <v>19</v>
      </c>
      <c r="F4" s="88"/>
      <c r="G4" s="88"/>
      <c r="H4" s="88"/>
      <c r="I4" s="102"/>
    </row>
    <row r="5" spans="1:9" ht="15" customHeight="1">
      <c r="A5" s="89">
        <v>1</v>
      </c>
      <c r="B5" s="89"/>
      <c r="C5" s="89"/>
      <c r="D5" s="21">
        <v>2</v>
      </c>
      <c r="E5" s="21">
        <v>3</v>
      </c>
      <c r="F5" s="89">
        <v>4</v>
      </c>
      <c r="G5" s="89"/>
      <c r="H5" s="21">
        <v>5</v>
      </c>
      <c r="I5" s="21">
        <v>6</v>
      </c>
    </row>
    <row r="6" spans="1:9" ht="15.75" customHeight="1">
      <c r="A6" s="33" t="s">
        <v>18</v>
      </c>
      <c r="B6" s="32"/>
      <c r="C6" s="32"/>
      <c r="D6" s="31"/>
      <c r="E6" s="30"/>
      <c r="F6" s="29"/>
      <c r="G6" s="28"/>
      <c r="H6" s="29"/>
      <c r="I6" s="124" t="s">
        <v>51</v>
      </c>
    </row>
    <row r="7" spans="1:9" ht="38.25" customHeight="1">
      <c r="A7" s="90" t="s">
        <v>17</v>
      </c>
      <c r="B7" s="84"/>
      <c r="C7" s="84"/>
      <c r="D7" s="91" t="s">
        <v>11</v>
      </c>
      <c r="E7" s="24">
        <v>4.4</v>
      </c>
      <c r="F7" s="94">
        <v>37.666</v>
      </c>
      <c r="G7" s="95"/>
      <c r="H7" s="29">
        <f>E7*F7</f>
        <v>165.7304</v>
      </c>
      <c r="I7" s="125"/>
    </row>
    <row r="8" spans="1:9" ht="34.5" customHeight="1">
      <c r="A8" s="83" t="s">
        <v>16</v>
      </c>
      <c r="B8" s="83"/>
      <c r="C8" s="83"/>
      <c r="D8" s="92"/>
      <c r="E8" s="22">
        <v>3.7</v>
      </c>
      <c r="F8" s="96"/>
      <c r="G8" s="97"/>
      <c r="H8" s="38">
        <f>E8*F7</f>
        <v>139.36419999999998</v>
      </c>
      <c r="I8" s="125"/>
    </row>
    <row r="9" spans="1:9" s="26" customFormat="1" ht="53.25" customHeight="1">
      <c r="A9" s="100" t="s">
        <v>15</v>
      </c>
      <c r="B9" s="84"/>
      <c r="C9" s="84"/>
      <c r="D9" s="93"/>
      <c r="E9" s="22">
        <v>7.6</v>
      </c>
      <c r="F9" s="98"/>
      <c r="G9" s="99"/>
      <c r="H9" s="38">
        <f>E9*F7</f>
        <v>286.2616</v>
      </c>
      <c r="I9" s="125"/>
    </row>
    <row r="10" spans="1:9" s="26" customFormat="1" ht="30" customHeight="1">
      <c r="A10" s="83" t="s">
        <v>14</v>
      </c>
      <c r="B10" s="84"/>
      <c r="C10" s="84"/>
      <c r="D10" s="25" t="s">
        <v>7</v>
      </c>
      <c r="E10" s="21" t="s">
        <v>0</v>
      </c>
      <c r="F10" s="85">
        <f>F7</f>
        <v>37.666</v>
      </c>
      <c r="G10" s="85"/>
      <c r="H10" s="38">
        <f>F10</f>
        <v>37.666</v>
      </c>
      <c r="I10" s="125"/>
    </row>
    <row r="11" spans="1:9" s="26" customFormat="1" ht="20.25" customHeight="1">
      <c r="A11" s="103" t="s">
        <v>13</v>
      </c>
      <c r="B11" s="104"/>
      <c r="C11" s="104"/>
      <c r="D11" s="105"/>
      <c r="E11" s="105"/>
      <c r="F11" s="105"/>
      <c r="G11" s="105"/>
      <c r="H11" s="105"/>
      <c r="I11" s="125"/>
    </row>
    <row r="12" spans="1:9" s="26" customFormat="1" ht="30" customHeight="1">
      <c r="A12" s="90" t="s">
        <v>12</v>
      </c>
      <c r="B12" s="84"/>
      <c r="C12" s="84"/>
      <c r="D12" s="91" t="s">
        <v>11</v>
      </c>
      <c r="E12" s="21">
        <v>7.6</v>
      </c>
      <c r="F12" s="94">
        <v>53.371</v>
      </c>
      <c r="G12" s="106"/>
      <c r="H12" s="38">
        <f>E12*F12</f>
        <v>405.6196</v>
      </c>
      <c r="I12" s="125"/>
    </row>
    <row r="13" spans="1:9" s="26" customFormat="1" ht="33.75" customHeight="1">
      <c r="A13" s="83" t="s">
        <v>10</v>
      </c>
      <c r="B13" s="83"/>
      <c r="C13" s="83"/>
      <c r="D13" s="92"/>
      <c r="E13" s="21">
        <v>3.7</v>
      </c>
      <c r="F13" s="96"/>
      <c r="G13" s="97"/>
      <c r="H13" s="38">
        <f>E13*F12</f>
        <v>197.47270000000003</v>
      </c>
      <c r="I13" s="125"/>
    </row>
    <row r="14" spans="1:9" s="18" customFormat="1" ht="51" customHeight="1">
      <c r="A14" s="100" t="s">
        <v>9</v>
      </c>
      <c r="B14" s="84"/>
      <c r="C14" s="84"/>
      <c r="D14" s="93"/>
      <c r="E14" s="21">
        <v>7.6</v>
      </c>
      <c r="F14" s="98"/>
      <c r="G14" s="99"/>
      <c r="H14" s="38">
        <f>E14*F12</f>
        <v>405.6196</v>
      </c>
      <c r="I14" s="125"/>
    </row>
    <row r="15" spans="1:9" s="18" customFormat="1" ht="30" customHeight="1">
      <c r="A15" s="83" t="s">
        <v>8</v>
      </c>
      <c r="B15" s="84"/>
      <c r="C15" s="84"/>
      <c r="D15" s="25" t="s">
        <v>7</v>
      </c>
      <c r="E15" s="21" t="s">
        <v>0</v>
      </c>
      <c r="F15" s="108">
        <f>F12</f>
        <v>53.371</v>
      </c>
      <c r="G15" s="109"/>
      <c r="H15" s="38">
        <f>F15</f>
        <v>53.371</v>
      </c>
      <c r="I15" s="125"/>
    </row>
    <row r="16" spans="1:9" s="18" customFormat="1" ht="40.5" customHeight="1">
      <c r="A16" s="110" t="s">
        <v>6</v>
      </c>
      <c r="B16" s="111"/>
      <c r="C16" s="111"/>
      <c r="D16" s="23" t="s">
        <v>5</v>
      </c>
      <c r="E16" s="24">
        <v>0.03</v>
      </c>
      <c r="F16" s="85">
        <v>568.76</v>
      </c>
      <c r="G16" s="85"/>
      <c r="H16" s="38">
        <f>E16*F16</f>
        <v>17.0628</v>
      </c>
      <c r="I16" s="125"/>
    </row>
    <row r="17" spans="1:9" s="18" customFormat="1" ht="38.25" customHeight="1">
      <c r="A17" s="112" t="s">
        <v>4</v>
      </c>
      <c r="B17" s="113"/>
      <c r="C17" s="113"/>
      <c r="D17" s="23" t="s">
        <v>3</v>
      </c>
      <c r="E17" s="22">
        <v>3.2</v>
      </c>
      <c r="F17" s="85">
        <v>67.53</v>
      </c>
      <c r="G17" s="85"/>
      <c r="H17" s="38">
        <f>E17*F17</f>
        <v>216.096</v>
      </c>
      <c r="I17" s="125"/>
    </row>
    <row r="18" spans="1:9" s="18" customFormat="1" ht="36.75" customHeight="1">
      <c r="A18" s="107" t="s">
        <v>2</v>
      </c>
      <c r="B18" s="84"/>
      <c r="C18" s="84"/>
      <c r="D18" s="21" t="s">
        <v>1</v>
      </c>
      <c r="E18" s="21" t="s">
        <v>0</v>
      </c>
      <c r="F18" s="85">
        <f>F17</f>
        <v>67.53</v>
      </c>
      <c r="G18" s="85"/>
      <c r="H18" s="38">
        <f>F18</f>
        <v>67.53</v>
      </c>
      <c r="I18" s="125"/>
    </row>
    <row r="19" spans="1:17" s="12" customFormat="1" ht="33" customHeight="1">
      <c r="A19" s="116"/>
      <c r="B19" s="116"/>
      <c r="C19" s="116"/>
      <c r="D19" s="3"/>
      <c r="E19" s="3"/>
      <c r="F19" s="116"/>
      <c r="G19" s="116"/>
      <c r="H19" s="3"/>
      <c r="Q19" s="13"/>
    </row>
    <row r="20" spans="1:17" s="12" customFormat="1" ht="33" customHeight="1">
      <c r="A20" s="16"/>
      <c r="B20" s="15"/>
      <c r="C20" s="15"/>
      <c r="D20" s="4"/>
      <c r="E20" s="5"/>
      <c r="F20" s="6"/>
      <c r="G20" s="14"/>
      <c r="H20" s="6"/>
      <c r="Q20" s="13"/>
    </row>
    <row r="21" spans="1:17" s="12" customFormat="1" ht="60.75" customHeight="1">
      <c r="A21" s="117"/>
      <c r="B21" s="118"/>
      <c r="C21" s="118"/>
      <c r="D21" s="119"/>
      <c r="E21" s="9"/>
      <c r="F21" s="121"/>
      <c r="G21" s="122"/>
      <c r="H21" s="6"/>
      <c r="Q21" s="13"/>
    </row>
    <row r="22" spans="1:17" s="12" customFormat="1" ht="31.5" customHeight="1">
      <c r="A22" s="123"/>
      <c r="B22" s="123"/>
      <c r="C22" s="123"/>
      <c r="D22" s="120"/>
      <c r="E22" s="7"/>
      <c r="F22" s="122"/>
      <c r="G22" s="122"/>
      <c r="H22" s="6"/>
      <c r="Q22" s="13"/>
    </row>
    <row r="23" spans="1:8" s="12" customFormat="1" ht="43.5" customHeight="1">
      <c r="A23" s="114"/>
      <c r="B23" s="115"/>
      <c r="C23" s="115"/>
      <c r="D23" s="120"/>
      <c r="E23" s="7"/>
      <c r="F23" s="122"/>
      <c r="G23" s="122"/>
      <c r="H23" s="6"/>
    </row>
    <row r="24" spans="1:8" s="12" customFormat="1" ht="30.75" customHeight="1">
      <c r="A24" s="123"/>
      <c r="B24" s="115"/>
      <c r="C24" s="115"/>
      <c r="D24" s="10"/>
      <c r="E24" s="3"/>
      <c r="F24" s="121"/>
      <c r="G24" s="121"/>
      <c r="H24" s="6"/>
    </row>
    <row r="25" spans="1:8" s="12" customFormat="1" ht="30.75" customHeight="1">
      <c r="A25" s="129"/>
      <c r="B25" s="131"/>
      <c r="C25" s="131"/>
      <c r="D25" s="128"/>
      <c r="E25" s="128"/>
      <c r="F25" s="128"/>
      <c r="G25" s="128"/>
      <c r="H25" s="128"/>
    </row>
    <row r="26" spans="1:8" s="12" customFormat="1" ht="12" customHeight="1">
      <c r="A26" s="117"/>
      <c r="B26" s="118"/>
      <c r="C26" s="118"/>
      <c r="D26" s="119"/>
      <c r="E26" s="3"/>
      <c r="F26" s="121"/>
      <c r="G26" s="121"/>
      <c r="H26" s="6"/>
    </row>
    <row r="27" spans="1:8" s="12" customFormat="1" ht="12" customHeight="1">
      <c r="A27" s="123"/>
      <c r="B27" s="123"/>
      <c r="C27" s="123"/>
      <c r="D27" s="120"/>
      <c r="E27" s="3"/>
      <c r="F27" s="122"/>
      <c r="G27" s="122"/>
      <c r="H27" s="6"/>
    </row>
    <row r="28" spans="1:8" s="11" customFormat="1" ht="15">
      <c r="A28" s="114"/>
      <c r="B28" s="115"/>
      <c r="C28" s="115"/>
      <c r="D28" s="120"/>
      <c r="E28" s="3"/>
      <c r="F28" s="122"/>
      <c r="G28" s="122"/>
      <c r="H28" s="6"/>
    </row>
    <row r="29" spans="1:8" ht="15">
      <c r="A29" s="123"/>
      <c r="B29" s="115"/>
      <c r="C29" s="115"/>
      <c r="D29" s="10"/>
      <c r="E29" s="3"/>
      <c r="F29" s="121"/>
      <c r="G29" s="121"/>
      <c r="H29" s="6"/>
    </row>
    <row r="30" spans="1:8" ht="15.75">
      <c r="A30" s="127"/>
      <c r="B30" s="128"/>
      <c r="C30" s="128"/>
      <c r="D30" s="8"/>
      <c r="E30" s="9"/>
      <c r="F30" s="121"/>
      <c r="G30" s="121"/>
      <c r="H30" s="6"/>
    </row>
    <row r="31" spans="1:8" ht="15.75">
      <c r="A31" s="129"/>
      <c r="B31" s="130"/>
      <c r="C31" s="130"/>
      <c r="D31" s="8"/>
      <c r="E31" s="7"/>
      <c r="F31" s="121"/>
      <c r="G31" s="121"/>
      <c r="H31" s="6"/>
    </row>
    <row r="32" spans="1:8" ht="13.5">
      <c r="A32" s="126"/>
      <c r="B32" s="115"/>
      <c r="C32" s="115"/>
      <c r="D32" s="3"/>
      <c r="E32" s="3"/>
      <c r="F32" s="121"/>
      <c r="G32" s="121"/>
      <c r="H32" s="6"/>
    </row>
    <row r="33" spans="1:8" ht="15">
      <c r="A33" s="5"/>
      <c r="B33" s="4"/>
      <c r="C33" s="4"/>
      <c r="D33" s="3"/>
      <c r="E33" s="3"/>
      <c r="F33" s="2"/>
      <c r="G33" s="2"/>
      <c r="H33" s="2"/>
    </row>
    <row r="34" spans="1:8" ht="15">
      <c r="A34" s="5"/>
      <c r="B34" s="4"/>
      <c r="C34" s="4"/>
      <c r="D34" s="3"/>
      <c r="E34" s="3"/>
      <c r="F34" s="2"/>
      <c r="G34" s="2"/>
      <c r="H34" s="2"/>
    </row>
    <row r="35" spans="1:8" ht="14.25">
      <c r="A35" s="1"/>
      <c r="B35" s="1"/>
      <c r="C35" s="1"/>
      <c r="D35" s="1"/>
      <c r="E35" s="1"/>
      <c r="F35" s="1"/>
      <c r="G35" s="1"/>
      <c r="H35" s="1"/>
    </row>
  </sheetData>
  <sheetProtection/>
  <mergeCells count="53">
    <mergeCell ref="A24:C24"/>
    <mergeCell ref="F24:G24"/>
    <mergeCell ref="A25:H25"/>
    <mergeCell ref="A26:C26"/>
    <mergeCell ref="D26:D28"/>
    <mergeCell ref="F26:G28"/>
    <mergeCell ref="A27:C27"/>
    <mergeCell ref="A23:C23"/>
    <mergeCell ref="I6:I18"/>
    <mergeCell ref="A32:C32"/>
    <mergeCell ref="F32:G32"/>
    <mergeCell ref="A29:C29"/>
    <mergeCell ref="F29:G29"/>
    <mergeCell ref="A30:C30"/>
    <mergeCell ref="F30:G30"/>
    <mergeCell ref="A31:C31"/>
    <mergeCell ref="F31:G31"/>
    <mergeCell ref="F16:G16"/>
    <mergeCell ref="A17:C17"/>
    <mergeCell ref="F17:G17"/>
    <mergeCell ref="A28:C28"/>
    <mergeCell ref="A19:C19"/>
    <mergeCell ref="F19:G19"/>
    <mergeCell ref="A21:C21"/>
    <mergeCell ref="D21:D23"/>
    <mergeCell ref="F21:G23"/>
    <mergeCell ref="A22:C22"/>
    <mergeCell ref="A12:C12"/>
    <mergeCell ref="D12:D14"/>
    <mergeCell ref="F12:G14"/>
    <mergeCell ref="A13:C13"/>
    <mergeCell ref="A14:C14"/>
    <mergeCell ref="A18:C18"/>
    <mergeCell ref="F18:G18"/>
    <mergeCell ref="A15:C15"/>
    <mergeCell ref="F15:G15"/>
    <mergeCell ref="A16:C16"/>
    <mergeCell ref="D7:D9"/>
    <mergeCell ref="F7:G9"/>
    <mergeCell ref="A8:C8"/>
    <mergeCell ref="A9:C9"/>
    <mergeCell ref="I3:I4"/>
    <mergeCell ref="A11:H11"/>
    <mergeCell ref="A10:C10"/>
    <mergeCell ref="F10:G10"/>
    <mergeCell ref="A2:I2"/>
    <mergeCell ref="A3:C4"/>
    <mergeCell ref="D3:E3"/>
    <mergeCell ref="F3:G4"/>
    <mergeCell ref="H3:H4"/>
    <mergeCell ref="A5:C5"/>
    <mergeCell ref="F5:G5"/>
    <mergeCell ref="A7:C7"/>
  </mergeCells>
  <printOptions/>
  <pageMargins left="1.3779527559055118" right="0.1968503937007874" top="0.1968503937007874" bottom="0.1968503937007874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zoomScalePageLayoutView="0" workbookViewId="0" topLeftCell="A16">
      <selection activeCell="I28" sqref="I28"/>
    </sheetView>
  </sheetViews>
  <sheetFormatPr defaultColWidth="9.140625" defaultRowHeight="12.75"/>
  <cols>
    <col min="3" max="3" width="21.7109375" style="0" customWidth="1"/>
    <col min="4" max="4" width="17.421875" style="0" customWidth="1"/>
    <col min="5" max="5" width="14.00390625" style="0" customWidth="1"/>
    <col min="6" max="6" width="8.00390625" style="0" customWidth="1"/>
    <col min="7" max="7" width="7.7109375" style="0" customWidth="1"/>
    <col min="8" max="8" width="23.140625" style="0" customWidth="1"/>
    <col min="9" max="9" width="24.7109375" style="0" customWidth="1"/>
  </cols>
  <sheetData>
    <row r="1" spans="1:8" s="36" customFormat="1" ht="15" customHeight="1">
      <c r="A1" s="37"/>
      <c r="B1" s="37"/>
      <c r="C1" s="37"/>
      <c r="D1" s="37"/>
      <c r="E1" s="37"/>
      <c r="F1" s="37"/>
      <c r="G1" s="37"/>
      <c r="H1" s="37"/>
    </row>
    <row r="2" spans="1:9" s="35" customFormat="1" ht="41.25" customHeight="1">
      <c r="A2" s="86" t="s">
        <v>49</v>
      </c>
      <c r="B2" s="86"/>
      <c r="C2" s="86"/>
      <c r="D2" s="86"/>
      <c r="E2" s="86"/>
      <c r="F2" s="86"/>
      <c r="G2" s="86"/>
      <c r="H2" s="86"/>
      <c r="I2" s="86"/>
    </row>
    <row r="3" spans="1:9" s="34" customFormat="1" ht="14.25" customHeight="1">
      <c r="A3" s="87" t="s">
        <v>24</v>
      </c>
      <c r="B3" s="88"/>
      <c r="C3" s="88"/>
      <c r="D3" s="87" t="s">
        <v>23</v>
      </c>
      <c r="E3" s="88"/>
      <c r="F3" s="87" t="s">
        <v>22</v>
      </c>
      <c r="G3" s="88"/>
      <c r="H3" s="87" t="s">
        <v>21</v>
      </c>
      <c r="I3" s="101" t="s">
        <v>47</v>
      </c>
    </row>
    <row r="4" spans="1:9" ht="15" customHeight="1">
      <c r="A4" s="88"/>
      <c r="B4" s="88"/>
      <c r="C4" s="88"/>
      <c r="D4" s="24" t="s">
        <v>20</v>
      </c>
      <c r="E4" s="24" t="s">
        <v>19</v>
      </c>
      <c r="F4" s="88"/>
      <c r="G4" s="88"/>
      <c r="H4" s="88"/>
      <c r="I4" s="102"/>
    </row>
    <row r="5" spans="1:9" ht="15" customHeight="1">
      <c r="A5" s="89">
        <v>1</v>
      </c>
      <c r="B5" s="89"/>
      <c r="C5" s="89"/>
      <c r="D5" s="21">
        <v>2</v>
      </c>
      <c r="E5" s="21">
        <v>3</v>
      </c>
      <c r="F5" s="89">
        <v>4</v>
      </c>
      <c r="G5" s="89"/>
      <c r="H5" s="21">
        <v>5</v>
      </c>
      <c r="I5" s="21">
        <v>6</v>
      </c>
    </row>
    <row r="6" spans="1:9" ht="15">
      <c r="A6" s="33" t="s">
        <v>18</v>
      </c>
      <c r="B6" s="32"/>
      <c r="C6" s="32"/>
      <c r="D6" s="31"/>
      <c r="E6" s="30"/>
      <c r="F6" s="29"/>
      <c r="G6" s="28"/>
      <c r="H6" s="27"/>
      <c r="I6" s="124" t="s">
        <v>51</v>
      </c>
    </row>
    <row r="7" spans="1:9" ht="38.25" customHeight="1">
      <c r="A7" s="90" t="s">
        <v>17</v>
      </c>
      <c r="B7" s="84"/>
      <c r="C7" s="84"/>
      <c r="D7" s="91" t="s">
        <v>11</v>
      </c>
      <c r="E7" s="24">
        <v>4.4</v>
      </c>
      <c r="F7" s="94">
        <v>38.9638</v>
      </c>
      <c r="G7" s="95"/>
      <c r="H7" s="27">
        <f>E7*F7</f>
        <v>171.44072</v>
      </c>
      <c r="I7" s="125"/>
    </row>
    <row r="8" spans="1:9" ht="34.5" customHeight="1">
      <c r="A8" s="83" t="s">
        <v>16</v>
      </c>
      <c r="B8" s="83"/>
      <c r="C8" s="83"/>
      <c r="D8" s="92"/>
      <c r="E8" s="22">
        <v>3.7</v>
      </c>
      <c r="F8" s="96"/>
      <c r="G8" s="97"/>
      <c r="H8" s="20">
        <f>E8*F7</f>
        <v>144.16606000000002</v>
      </c>
      <c r="I8" s="125"/>
    </row>
    <row r="9" spans="1:9" s="26" customFormat="1" ht="53.25" customHeight="1">
      <c r="A9" s="100" t="s">
        <v>15</v>
      </c>
      <c r="B9" s="84"/>
      <c r="C9" s="84"/>
      <c r="D9" s="93"/>
      <c r="E9" s="22">
        <v>7.6</v>
      </c>
      <c r="F9" s="98"/>
      <c r="G9" s="99"/>
      <c r="H9" s="20">
        <f>E9*F7</f>
        <v>296.12487999999996</v>
      </c>
      <c r="I9" s="125"/>
    </row>
    <row r="10" spans="1:9" s="26" customFormat="1" ht="30" customHeight="1">
      <c r="A10" s="83" t="s">
        <v>14</v>
      </c>
      <c r="B10" s="84"/>
      <c r="C10" s="84"/>
      <c r="D10" s="25" t="s">
        <v>7</v>
      </c>
      <c r="E10" s="21" t="s">
        <v>0</v>
      </c>
      <c r="F10" s="85">
        <f>F7</f>
        <v>38.9638</v>
      </c>
      <c r="G10" s="85"/>
      <c r="H10" s="20">
        <f>F10</f>
        <v>38.9638</v>
      </c>
      <c r="I10" s="125"/>
    </row>
    <row r="11" spans="1:9" s="26" customFormat="1" ht="20.25" customHeight="1">
      <c r="A11" s="103" t="s">
        <v>13</v>
      </c>
      <c r="B11" s="104"/>
      <c r="C11" s="104"/>
      <c r="D11" s="105"/>
      <c r="E11" s="105"/>
      <c r="F11" s="105"/>
      <c r="G11" s="105"/>
      <c r="H11" s="132"/>
      <c r="I11" s="125"/>
    </row>
    <row r="12" spans="1:9" s="26" customFormat="1" ht="30" customHeight="1">
      <c r="A12" s="90" t="s">
        <v>12</v>
      </c>
      <c r="B12" s="84"/>
      <c r="C12" s="84"/>
      <c r="D12" s="91" t="s">
        <v>11</v>
      </c>
      <c r="E12" s="21">
        <v>7.6</v>
      </c>
      <c r="F12" s="94">
        <v>53.371</v>
      </c>
      <c r="G12" s="106"/>
      <c r="H12" s="20">
        <f>E12*F12</f>
        <v>405.6196</v>
      </c>
      <c r="I12" s="125"/>
    </row>
    <row r="13" spans="1:9" s="26" customFormat="1" ht="33.75" customHeight="1">
      <c r="A13" s="83" t="s">
        <v>10</v>
      </c>
      <c r="B13" s="83"/>
      <c r="C13" s="83"/>
      <c r="D13" s="92"/>
      <c r="E13" s="21">
        <v>3.7</v>
      </c>
      <c r="F13" s="96"/>
      <c r="G13" s="97"/>
      <c r="H13" s="20">
        <f>E13*F12</f>
        <v>197.47270000000003</v>
      </c>
      <c r="I13" s="125"/>
    </row>
    <row r="14" spans="1:9" s="18" customFormat="1" ht="51" customHeight="1">
      <c r="A14" s="100" t="s">
        <v>9</v>
      </c>
      <c r="B14" s="84"/>
      <c r="C14" s="84"/>
      <c r="D14" s="93"/>
      <c r="E14" s="21">
        <v>7.6</v>
      </c>
      <c r="F14" s="98"/>
      <c r="G14" s="99"/>
      <c r="H14" s="20">
        <f>E14*F12</f>
        <v>405.6196</v>
      </c>
      <c r="I14" s="125"/>
    </row>
    <row r="15" spans="1:9" s="18" customFormat="1" ht="30" customHeight="1">
      <c r="A15" s="83" t="s">
        <v>8</v>
      </c>
      <c r="B15" s="84"/>
      <c r="C15" s="84"/>
      <c r="D15" s="25" t="s">
        <v>7</v>
      </c>
      <c r="E15" s="21" t="s">
        <v>0</v>
      </c>
      <c r="F15" s="108">
        <f>F12</f>
        <v>53.371</v>
      </c>
      <c r="G15" s="109"/>
      <c r="H15" s="20">
        <f>F15</f>
        <v>53.371</v>
      </c>
      <c r="I15" s="125"/>
    </row>
    <row r="16" spans="1:9" s="18" customFormat="1" ht="40.5" customHeight="1">
      <c r="A16" s="110" t="s">
        <v>6</v>
      </c>
      <c r="B16" s="111"/>
      <c r="C16" s="111"/>
      <c r="D16" s="23" t="s">
        <v>5</v>
      </c>
      <c r="E16" s="24">
        <v>0.03</v>
      </c>
      <c r="F16" s="85">
        <v>602.891</v>
      </c>
      <c r="G16" s="85"/>
      <c r="H16" s="20">
        <v>18.08</v>
      </c>
      <c r="I16" s="125"/>
    </row>
    <row r="17" spans="1:9" s="18" customFormat="1" ht="38.25" customHeight="1">
      <c r="A17" s="112" t="s">
        <v>4</v>
      </c>
      <c r="B17" s="113"/>
      <c r="C17" s="113"/>
      <c r="D17" s="23" t="s">
        <v>3</v>
      </c>
      <c r="E17" s="22">
        <v>3.2</v>
      </c>
      <c r="F17" s="85">
        <v>70.61</v>
      </c>
      <c r="G17" s="85"/>
      <c r="H17" s="20">
        <v>225.56</v>
      </c>
      <c r="I17" s="125"/>
    </row>
    <row r="18" spans="1:9" s="18" customFormat="1" ht="36.75" customHeight="1">
      <c r="A18" s="107" t="s">
        <v>2</v>
      </c>
      <c r="B18" s="84"/>
      <c r="C18" s="84"/>
      <c r="D18" s="21" t="s">
        <v>1</v>
      </c>
      <c r="E18" s="21" t="s">
        <v>0</v>
      </c>
      <c r="F18" s="85">
        <f>F17</f>
        <v>70.61</v>
      </c>
      <c r="G18" s="85"/>
      <c r="H18" s="20">
        <f>F18</f>
        <v>70.61</v>
      </c>
      <c r="I18" s="125"/>
    </row>
    <row r="19" spans="1:8" s="18" customFormat="1" ht="1.5" customHeight="1">
      <c r="A19" s="133"/>
      <c r="B19" s="133"/>
      <c r="C19" s="133"/>
      <c r="D19" s="133"/>
      <c r="E19" s="133"/>
      <c r="F19" s="133"/>
      <c r="G19" s="133"/>
      <c r="H19" s="133"/>
    </row>
    <row r="20" spans="1:9" s="18" customFormat="1" ht="15.75" customHeight="1" hidden="1">
      <c r="A20" s="133"/>
      <c r="B20" s="133"/>
      <c r="C20" s="133"/>
      <c r="D20" s="133"/>
      <c r="E20" s="133"/>
      <c r="F20" s="133"/>
      <c r="G20" s="133"/>
      <c r="H20" s="133"/>
      <c r="I20" s="19"/>
    </row>
    <row r="21" spans="1:9" s="12" customFormat="1" ht="15.75" customHeight="1" hidden="1">
      <c r="A21" s="133"/>
      <c r="B21" s="133"/>
      <c r="C21" s="133"/>
      <c r="D21" s="133"/>
      <c r="E21" s="133"/>
      <c r="F21" s="133"/>
      <c r="G21" s="133"/>
      <c r="H21" s="133"/>
      <c r="I21" s="13"/>
    </row>
    <row r="22" spans="1:9" s="17" customFormat="1" ht="29.25" customHeight="1" hidden="1">
      <c r="A22" s="133"/>
      <c r="B22" s="133"/>
      <c r="C22" s="133"/>
      <c r="D22" s="133"/>
      <c r="E22" s="133"/>
      <c r="F22" s="133"/>
      <c r="G22" s="133"/>
      <c r="H22" s="133"/>
      <c r="I22" s="15"/>
    </row>
    <row r="23" spans="1:9" s="12" customFormat="1" ht="34.5" customHeight="1" hidden="1">
      <c r="A23" s="133"/>
      <c r="B23" s="133"/>
      <c r="C23" s="133"/>
      <c r="D23" s="133"/>
      <c r="E23" s="133"/>
      <c r="F23" s="133"/>
      <c r="G23" s="133"/>
      <c r="H23" s="133"/>
      <c r="I23" s="13"/>
    </row>
    <row r="24" spans="1:8" s="12" customFormat="1" ht="63" customHeight="1" hidden="1">
      <c r="A24" s="133"/>
      <c r="B24" s="133"/>
      <c r="C24" s="133"/>
      <c r="D24" s="133"/>
      <c r="E24" s="133"/>
      <c r="F24" s="133"/>
      <c r="G24" s="133"/>
      <c r="H24" s="133"/>
    </row>
    <row r="25" spans="1:17" s="12" customFormat="1" ht="32.25" customHeight="1">
      <c r="A25" s="119"/>
      <c r="B25" s="134"/>
      <c r="C25" s="134"/>
      <c r="D25" s="119"/>
      <c r="E25" s="134"/>
      <c r="F25" s="119"/>
      <c r="G25" s="134"/>
      <c r="H25" s="119"/>
      <c r="Q25" s="13"/>
    </row>
    <row r="26" spans="1:17" s="12" customFormat="1" ht="17.25" customHeight="1">
      <c r="A26" s="134"/>
      <c r="B26" s="134"/>
      <c r="C26" s="134"/>
      <c r="D26" s="9"/>
      <c r="E26" s="9"/>
      <c r="F26" s="134"/>
      <c r="G26" s="134"/>
      <c r="H26" s="134"/>
      <c r="Q26" s="13"/>
    </row>
    <row r="27" spans="1:17" s="12" customFormat="1" ht="33" customHeight="1">
      <c r="A27" s="116"/>
      <c r="B27" s="116"/>
      <c r="C27" s="116"/>
      <c r="D27" s="3"/>
      <c r="E27" s="3"/>
      <c r="F27" s="116"/>
      <c r="G27" s="116"/>
      <c r="H27" s="3"/>
      <c r="Q27" s="13"/>
    </row>
    <row r="28" spans="1:17" s="12" customFormat="1" ht="33" customHeight="1">
      <c r="A28" s="16"/>
      <c r="B28" s="15"/>
      <c r="C28" s="15"/>
      <c r="D28" s="4"/>
      <c r="E28" s="5"/>
      <c r="F28" s="6"/>
      <c r="G28" s="14"/>
      <c r="H28" s="6"/>
      <c r="Q28" s="13"/>
    </row>
    <row r="29" spans="1:17" s="12" customFormat="1" ht="60.75" customHeight="1">
      <c r="A29" s="117"/>
      <c r="B29" s="118"/>
      <c r="C29" s="118"/>
      <c r="D29" s="119"/>
      <c r="E29" s="9"/>
      <c r="F29" s="121"/>
      <c r="G29" s="122"/>
      <c r="H29" s="6"/>
      <c r="Q29" s="13"/>
    </row>
    <row r="30" spans="1:17" s="12" customFormat="1" ht="31.5" customHeight="1">
      <c r="A30" s="123"/>
      <c r="B30" s="123"/>
      <c r="C30" s="123"/>
      <c r="D30" s="120"/>
      <c r="E30" s="7"/>
      <c r="F30" s="122"/>
      <c r="G30" s="122"/>
      <c r="H30" s="6"/>
      <c r="Q30" s="13"/>
    </row>
    <row r="31" spans="1:8" s="12" customFormat="1" ht="43.5" customHeight="1">
      <c r="A31" s="114"/>
      <c r="B31" s="115"/>
      <c r="C31" s="115"/>
      <c r="D31" s="120"/>
      <c r="E31" s="7"/>
      <c r="F31" s="122"/>
      <c r="G31" s="122"/>
      <c r="H31" s="6"/>
    </row>
    <row r="32" spans="1:8" s="12" customFormat="1" ht="30.75" customHeight="1">
      <c r="A32" s="123"/>
      <c r="B32" s="115"/>
      <c r="C32" s="115"/>
      <c r="D32" s="10"/>
      <c r="E32" s="3"/>
      <c r="F32" s="121"/>
      <c r="G32" s="121"/>
      <c r="H32" s="6"/>
    </row>
    <row r="33" spans="1:8" s="12" customFormat="1" ht="30.75" customHeight="1">
      <c r="A33" s="129"/>
      <c r="B33" s="131"/>
      <c r="C33" s="131"/>
      <c r="D33" s="128"/>
      <c r="E33" s="128"/>
      <c r="F33" s="128"/>
      <c r="G33" s="128"/>
      <c r="H33" s="128"/>
    </row>
    <row r="34" spans="1:8" s="12" customFormat="1" ht="12" customHeight="1">
      <c r="A34" s="117"/>
      <c r="B34" s="118"/>
      <c r="C34" s="118"/>
      <c r="D34" s="119"/>
      <c r="E34" s="3"/>
      <c r="F34" s="121"/>
      <c r="G34" s="121"/>
      <c r="H34" s="6"/>
    </row>
    <row r="35" spans="1:8" s="12" customFormat="1" ht="12" customHeight="1">
      <c r="A35" s="123"/>
      <c r="B35" s="123"/>
      <c r="C35" s="123"/>
      <c r="D35" s="120"/>
      <c r="E35" s="3"/>
      <c r="F35" s="122"/>
      <c r="G35" s="122"/>
      <c r="H35" s="6"/>
    </row>
    <row r="36" spans="1:8" s="11" customFormat="1" ht="15">
      <c r="A36" s="114"/>
      <c r="B36" s="115"/>
      <c r="C36" s="115"/>
      <c r="D36" s="120"/>
      <c r="E36" s="3"/>
      <c r="F36" s="122"/>
      <c r="G36" s="122"/>
      <c r="H36" s="6"/>
    </row>
    <row r="37" spans="1:8" ht="15">
      <c r="A37" s="123"/>
      <c r="B37" s="115"/>
      <c r="C37" s="115"/>
      <c r="D37" s="10"/>
      <c r="E37" s="3"/>
      <c r="F37" s="121"/>
      <c r="G37" s="121"/>
      <c r="H37" s="6"/>
    </row>
    <row r="38" spans="1:8" ht="15.75">
      <c r="A38" s="127"/>
      <c r="B38" s="128"/>
      <c r="C38" s="128"/>
      <c r="D38" s="8"/>
      <c r="E38" s="9"/>
      <c r="F38" s="121"/>
      <c r="G38" s="121"/>
      <c r="H38" s="6"/>
    </row>
    <row r="39" spans="1:8" ht="15.75">
      <c r="A39" s="129"/>
      <c r="B39" s="130"/>
      <c r="C39" s="130"/>
      <c r="D39" s="8"/>
      <c r="E39" s="7"/>
      <c r="F39" s="121"/>
      <c r="G39" s="121"/>
      <c r="H39" s="6"/>
    </row>
    <row r="40" spans="1:8" ht="13.5">
      <c r="A40" s="126"/>
      <c r="B40" s="115"/>
      <c r="C40" s="115"/>
      <c r="D40" s="3"/>
      <c r="E40" s="3"/>
      <c r="F40" s="121"/>
      <c r="G40" s="121"/>
      <c r="H40" s="6"/>
    </row>
    <row r="41" spans="1:8" ht="15">
      <c r="A41" s="5"/>
      <c r="B41" s="4"/>
      <c r="C41" s="4"/>
      <c r="D41" s="3"/>
      <c r="E41" s="3"/>
      <c r="F41" s="2"/>
      <c r="G41" s="2"/>
      <c r="H41" s="2"/>
    </row>
    <row r="42" spans="1:8" ht="15">
      <c r="A42" s="5"/>
      <c r="B42" s="4"/>
      <c r="C42" s="4"/>
      <c r="D42" s="3"/>
      <c r="E42" s="3"/>
      <c r="F42" s="2"/>
      <c r="G42" s="2"/>
      <c r="H42" s="2"/>
    </row>
    <row r="43" spans="1:8" ht="14.25">
      <c r="A43" s="1"/>
      <c r="B43" s="1"/>
      <c r="C43" s="1"/>
      <c r="D43" s="1"/>
      <c r="E43" s="1"/>
      <c r="F43" s="1"/>
      <c r="G43" s="1"/>
      <c r="H43" s="1"/>
    </row>
  </sheetData>
  <sheetProtection/>
  <mergeCells count="58">
    <mergeCell ref="A40:C40"/>
    <mergeCell ref="F40:G40"/>
    <mergeCell ref="A37:C37"/>
    <mergeCell ref="F37:G37"/>
    <mergeCell ref="A38:C38"/>
    <mergeCell ref="F38:G38"/>
    <mergeCell ref="A39:C39"/>
    <mergeCell ref="F39:G39"/>
    <mergeCell ref="A32:C32"/>
    <mergeCell ref="F32:G32"/>
    <mergeCell ref="A33:H33"/>
    <mergeCell ref="A34:C34"/>
    <mergeCell ref="D34:D36"/>
    <mergeCell ref="F34:G36"/>
    <mergeCell ref="A35:C35"/>
    <mergeCell ref="A36:C36"/>
    <mergeCell ref="A27:C27"/>
    <mergeCell ref="F27:G27"/>
    <mergeCell ref="A29:C29"/>
    <mergeCell ref="D29:D31"/>
    <mergeCell ref="F29:G31"/>
    <mergeCell ref="A30:C30"/>
    <mergeCell ref="A31:C31"/>
    <mergeCell ref="A17:C17"/>
    <mergeCell ref="F17:G17"/>
    <mergeCell ref="A18:C18"/>
    <mergeCell ref="F18:G18"/>
    <mergeCell ref="A19:H24"/>
    <mergeCell ref="A25:C26"/>
    <mergeCell ref="D25:E25"/>
    <mergeCell ref="F25:G26"/>
    <mergeCell ref="H25:H26"/>
    <mergeCell ref="A13:C13"/>
    <mergeCell ref="A14:C14"/>
    <mergeCell ref="A15:C15"/>
    <mergeCell ref="F15:G15"/>
    <mergeCell ref="A16:C16"/>
    <mergeCell ref="F16:G16"/>
    <mergeCell ref="D7:D9"/>
    <mergeCell ref="F7:G9"/>
    <mergeCell ref="A8:C8"/>
    <mergeCell ref="A9:C9"/>
    <mergeCell ref="I3:I4"/>
    <mergeCell ref="I6:I18"/>
    <mergeCell ref="A11:H11"/>
    <mergeCell ref="A12:C12"/>
    <mergeCell ref="D12:D14"/>
    <mergeCell ref="F12:G14"/>
    <mergeCell ref="A2:I2"/>
    <mergeCell ref="H3:H4"/>
    <mergeCell ref="A5:C5"/>
    <mergeCell ref="F5:G5"/>
    <mergeCell ref="A10:C10"/>
    <mergeCell ref="F10:G10"/>
    <mergeCell ref="A3:C4"/>
    <mergeCell ref="D3:E3"/>
    <mergeCell ref="F3:G4"/>
    <mergeCell ref="A7:C7"/>
  </mergeCells>
  <printOptions/>
  <pageMargins left="1.3779527559055118" right="0.1968503937007874" top="0.1968503937007874" bottom="0.1968503937007874" header="0.5118110236220472" footer="0.5118110236220472"/>
  <pageSetup horizontalDpi="600" verticalDpi="600" orientation="portrait" paperSize="9" scale="64" r:id="rId1"/>
  <rowBreaks count="1" manualBreakCount="1">
    <brk id="1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0" workbookViewId="0" topLeftCell="A1">
      <selection activeCell="F7" sqref="F7:G9"/>
    </sheetView>
  </sheetViews>
  <sheetFormatPr defaultColWidth="9.140625" defaultRowHeight="12.75"/>
  <cols>
    <col min="3" max="3" width="19.421875" style="0" customWidth="1"/>
    <col min="4" max="4" width="13.57421875" style="0" customWidth="1"/>
    <col min="5" max="5" width="14.00390625" style="0" customWidth="1"/>
    <col min="6" max="6" width="8.00390625" style="0" customWidth="1"/>
    <col min="7" max="7" width="7.7109375" style="0" customWidth="1"/>
    <col min="8" max="8" width="20.7109375" style="0" customWidth="1"/>
    <col min="9" max="9" width="24.7109375" style="0" customWidth="1"/>
  </cols>
  <sheetData>
    <row r="1" spans="1:8" s="36" customFormat="1" ht="15" customHeight="1">
      <c r="A1" s="37"/>
      <c r="B1" s="37"/>
      <c r="C1" s="37"/>
      <c r="D1" s="37"/>
      <c r="E1" s="37"/>
      <c r="F1" s="37"/>
      <c r="G1" s="37"/>
      <c r="H1" s="37"/>
    </row>
    <row r="2" spans="1:9" s="35" customFormat="1" ht="48" customHeight="1">
      <c r="A2" s="135" t="s">
        <v>52</v>
      </c>
      <c r="B2" s="135"/>
      <c r="C2" s="135"/>
      <c r="D2" s="135"/>
      <c r="E2" s="135"/>
      <c r="F2" s="135"/>
      <c r="G2" s="135"/>
      <c r="H2" s="135"/>
      <c r="I2" s="135"/>
    </row>
    <row r="3" spans="1:9" s="34" customFormat="1" ht="14.25" customHeight="1">
      <c r="A3" s="87" t="s">
        <v>24</v>
      </c>
      <c r="B3" s="88"/>
      <c r="C3" s="88"/>
      <c r="D3" s="87" t="s">
        <v>23</v>
      </c>
      <c r="E3" s="88"/>
      <c r="F3" s="87" t="s">
        <v>22</v>
      </c>
      <c r="G3" s="88"/>
      <c r="H3" s="87" t="s">
        <v>21</v>
      </c>
      <c r="I3" s="101" t="s">
        <v>47</v>
      </c>
    </row>
    <row r="4" spans="1:9" ht="15" customHeight="1">
      <c r="A4" s="88"/>
      <c r="B4" s="88"/>
      <c r="C4" s="88"/>
      <c r="D4" s="24" t="s">
        <v>20</v>
      </c>
      <c r="E4" s="24" t="s">
        <v>19</v>
      </c>
      <c r="F4" s="88"/>
      <c r="G4" s="88"/>
      <c r="H4" s="88"/>
      <c r="I4" s="102"/>
    </row>
    <row r="5" spans="1:9" ht="15" customHeight="1">
      <c r="A5" s="89">
        <v>1</v>
      </c>
      <c r="B5" s="89"/>
      <c r="C5" s="89"/>
      <c r="D5" s="21">
        <v>2</v>
      </c>
      <c r="E5" s="21">
        <v>3</v>
      </c>
      <c r="F5" s="89">
        <v>4</v>
      </c>
      <c r="G5" s="89"/>
      <c r="H5" s="21">
        <v>5</v>
      </c>
      <c r="I5" s="21">
        <v>6</v>
      </c>
    </row>
    <row r="6" spans="1:9" ht="15">
      <c r="A6" s="33" t="s">
        <v>18</v>
      </c>
      <c r="B6" s="32"/>
      <c r="C6" s="32"/>
      <c r="D6" s="31"/>
      <c r="E6" s="30"/>
      <c r="F6" s="29"/>
      <c r="G6" s="28"/>
      <c r="H6" s="27"/>
      <c r="I6" s="124" t="s">
        <v>51</v>
      </c>
    </row>
    <row r="7" spans="1:9" ht="38.25" customHeight="1">
      <c r="A7" s="90" t="s">
        <v>17</v>
      </c>
      <c r="B7" s="84"/>
      <c r="C7" s="84"/>
      <c r="D7" s="91" t="s">
        <v>11</v>
      </c>
      <c r="E7" s="24">
        <v>4.4</v>
      </c>
      <c r="F7" s="94">
        <v>38.9638</v>
      </c>
      <c r="G7" s="95"/>
      <c r="H7" s="27">
        <f>E7*F7</f>
        <v>171.44072</v>
      </c>
      <c r="I7" s="125"/>
    </row>
    <row r="8" spans="1:9" ht="34.5" customHeight="1">
      <c r="A8" s="83" t="s">
        <v>16</v>
      </c>
      <c r="B8" s="83"/>
      <c r="C8" s="83"/>
      <c r="D8" s="92"/>
      <c r="E8" s="22">
        <v>3.7</v>
      </c>
      <c r="F8" s="96"/>
      <c r="G8" s="97"/>
      <c r="H8" s="20">
        <f>E8*F7</f>
        <v>144.16606000000002</v>
      </c>
      <c r="I8" s="125"/>
    </row>
    <row r="9" spans="1:9" s="26" customFormat="1" ht="53.25" customHeight="1">
      <c r="A9" s="100" t="s">
        <v>15</v>
      </c>
      <c r="B9" s="84"/>
      <c r="C9" s="84"/>
      <c r="D9" s="93"/>
      <c r="E9" s="22">
        <v>7.6</v>
      </c>
      <c r="F9" s="98"/>
      <c r="G9" s="99"/>
      <c r="H9" s="20">
        <f>E9*F7</f>
        <v>296.12487999999996</v>
      </c>
      <c r="I9" s="125"/>
    </row>
    <row r="10" spans="1:9" s="26" customFormat="1" ht="30" customHeight="1">
      <c r="A10" s="83" t="s">
        <v>14</v>
      </c>
      <c r="B10" s="84"/>
      <c r="C10" s="84"/>
      <c r="D10" s="25" t="s">
        <v>7</v>
      </c>
      <c r="E10" s="21" t="s">
        <v>0</v>
      </c>
      <c r="F10" s="85">
        <f>F7</f>
        <v>38.9638</v>
      </c>
      <c r="G10" s="85"/>
      <c r="H10" s="20">
        <f>F10</f>
        <v>38.9638</v>
      </c>
      <c r="I10" s="125"/>
    </row>
    <row r="11" spans="1:9" s="26" customFormat="1" ht="20.25" customHeight="1">
      <c r="A11" s="103" t="s">
        <v>13</v>
      </c>
      <c r="B11" s="104"/>
      <c r="C11" s="104"/>
      <c r="D11" s="105"/>
      <c r="E11" s="105"/>
      <c r="F11" s="105"/>
      <c r="G11" s="105"/>
      <c r="H11" s="132"/>
      <c r="I11" s="125"/>
    </row>
    <row r="12" spans="1:9" s="26" customFormat="1" ht="30" customHeight="1">
      <c r="A12" s="90" t="s">
        <v>12</v>
      </c>
      <c r="B12" s="84"/>
      <c r="C12" s="84"/>
      <c r="D12" s="91" t="s">
        <v>11</v>
      </c>
      <c r="E12" s="21">
        <v>7.6</v>
      </c>
      <c r="F12" s="94">
        <v>53.371</v>
      </c>
      <c r="G12" s="106"/>
      <c r="H12" s="20">
        <f>E12*F12</f>
        <v>405.6196</v>
      </c>
      <c r="I12" s="125"/>
    </row>
    <row r="13" spans="1:9" s="26" customFormat="1" ht="33.75" customHeight="1">
      <c r="A13" s="83" t="s">
        <v>10</v>
      </c>
      <c r="B13" s="83"/>
      <c r="C13" s="83"/>
      <c r="D13" s="92"/>
      <c r="E13" s="21">
        <v>3.7</v>
      </c>
      <c r="F13" s="96"/>
      <c r="G13" s="97"/>
      <c r="H13" s="20">
        <f>E13*F12</f>
        <v>197.47270000000003</v>
      </c>
      <c r="I13" s="125"/>
    </row>
    <row r="14" spans="1:9" s="18" customFormat="1" ht="51" customHeight="1">
      <c r="A14" s="100" t="s">
        <v>9</v>
      </c>
      <c r="B14" s="84"/>
      <c r="C14" s="84"/>
      <c r="D14" s="93"/>
      <c r="E14" s="21">
        <v>7.6</v>
      </c>
      <c r="F14" s="98"/>
      <c r="G14" s="99"/>
      <c r="H14" s="20">
        <f>E14*F12</f>
        <v>405.6196</v>
      </c>
      <c r="I14" s="125"/>
    </row>
    <row r="15" spans="1:9" s="18" customFormat="1" ht="30" customHeight="1">
      <c r="A15" s="83" t="s">
        <v>8</v>
      </c>
      <c r="B15" s="84"/>
      <c r="C15" s="84"/>
      <c r="D15" s="25" t="s">
        <v>7</v>
      </c>
      <c r="E15" s="21" t="s">
        <v>0</v>
      </c>
      <c r="F15" s="108">
        <f>F12</f>
        <v>53.371</v>
      </c>
      <c r="G15" s="109"/>
      <c r="H15" s="20">
        <f>F15</f>
        <v>53.371</v>
      </c>
      <c r="I15" s="125"/>
    </row>
    <row r="16" spans="1:9" s="18" customFormat="1" ht="40.5" customHeight="1">
      <c r="A16" s="110" t="s">
        <v>6</v>
      </c>
      <c r="B16" s="111"/>
      <c r="C16" s="111"/>
      <c r="D16" s="23" t="s">
        <v>5</v>
      </c>
      <c r="E16" s="24">
        <v>0.03</v>
      </c>
      <c r="F16" s="85">
        <v>631.61</v>
      </c>
      <c r="G16" s="85"/>
      <c r="H16" s="20">
        <v>18.95</v>
      </c>
      <c r="I16" s="125"/>
    </row>
    <row r="17" spans="1:9" s="18" customFormat="1" ht="38.25" customHeight="1">
      <c r="A17" s="112" t="s">
        <v>4</v>
      </c>
      <c r="B17" s="113"/>
      <c r="C17" s="113"/>
      <c r="D17" s="23" t="s">
        <v>3</v>
      </c>
      <c r="E17" s="22">
        <v>3.2</v>
      </c>
      <c r="F17" s="85">
        <v>72.12</v>
      </c>
      <c r="G17" s="85"/>
      <c r="H17" s="20">
        <v>230.78</v>
      </c>
      <c r="I17" s="125"/>
    </row>
    <row r="18" spans="1:9" s="18" customFormat="1" ht="36.75" customHeight="1">
      <c r="A18" s="107" t="s">
        <v>2</v>
      </c>
      <c r="B18" s="84"/>
      <c r="C18" s="84"/>
      <c r="D18" s="21" t="s">
        <v>1</v>
      </c>
      <c r="E18" s="21" t="s">
        <v>0</v>
      </c>
      <c r="F18" s="85">
        <f>F17</f>
        <v>72.12</v>
      </c>
      <c r="G18" s="85"/>
      <c r="H18" s="20">
        <f>F18</f>
        <v>72.12</v>
      </c>
      <c r="I18" s="125"/>
    </row>
    <row r="19" spans="1:8" s="18" customFormat="1" ht="1.5" customHeight="1">
      <c r="A19" s="133"/>
      <c r="B19" s="133"/>
      <c r="C19" s="133"/>
      <c r="D19" s="133"/>
      <c r="E19" s="133"/>
      <c r="F19" s="133"/>
      <c r="G19" s="133"/>
      <c r="H19" s="133"/>
    </row>
    <row r="20" spans="1:9" s="18" customFormat="1" ht="15.75" customHeight="1" hidden="1">
      <c r="A20" s="133"/>
      <c r="B20" s="133"/>
      <c r="C20" s="133"/>
      <c r="D20" s="133"/>
      <c r="E20" s="133"/>
      <c r="F20" s="133"/>
      <c r="G20" s="133"/>
      <c r="H20" s="133"/>
      <c r="I20" s="19"/>
    </row>
    <row r="21" spans="1:9" s="12" customFormat="1" ht="15.75" customHeight="1" hidden="1">
      <c r="A21" s="133"/>
      <c r="B21" s="133"/>
      <c r="C21" s="133"/>
      <c r="D21" s="133"/>
      <c r="E21" s="133"/>
      <c r="F21" s="133"/>
      <c r="G21" s="133"/>
      <c r="H21" s="133"/>
      <c r="I21" s="13"/>
    </row>
    <row r="22" spans="1:9" s="17" customFormat="1" ht="29.25" customHeight="1" hidden="1">
      <c r="A22" s="133"/>
      <c r="B22" s="133"/>
      <c r="C22" s="133"/>
      <c r="D22" s="133"/>
      <c r="E22" s="133"/>
      <c r="F22" s="133"/>
      <c r="G22" s="133"/>
      <c r="H22" s="133"/>
      <c r="I22" s="15"/>
    </row>
    <row r="23" spans="1:9" s="12" customFormat="1" ht="34.5" customHeight="1" hidden="1">
      <c r="A23" s="133"/>
      <c r="B23" s="133"/>
      <c r="C23" s="133"/>
      <c r="D23" s="133"/>
      <c r="E23" s="133"/>
      <c r="F23" s="133"/>
      <c r="G23" s="133"/>
      <c r="H23" s="133"/>
      <c r="I23" s="13"/>
    </row>
    <row r="24" spans="1:8" s="12" customFormat="1" ht="63" customHeight="1" hidden="1">
      <c r="A24" s="133"/>
      <c r="B24" s="133"/>
      <c r="C24" s="133"/>
      <c r="D24" s="133"/>
      <c r="E24" s="133"/>
      <c r="F24" s="133"/>
      <c r="G24" s="133"/>
      <c r="H24" s="133"/>
    </row>
    <row r="25" spans="1:17" s="12" customFormat="1" ht="32.25" customHeight="1">
      <c r="A25" s="119"/>
      <c r="B25" s="134"/>
      <c r="C25" s="134"/>
      <c r="D25" s="119"/>
      <c r="E25" s="134"/>
      <c r="F25" s="119"/>
      <c r="G25" s="134"/>
      <c r="H25" s="119"/>
      <c r="Q25" s="13"/>
    </row>
    <row r="26" spans="1:17" s="12" customFormat="1" ht="17.25" customHeight="1">
      <c r="A26" s="134"/>
      <c r="B26" s="134"/>
      <c r="C26" s="134"/>
      <c r="D26" s="9"/>
      <c r="E26" s="9"/>
      <c r="F26" s="134"/>
      <c r="G26" s="134"/>
      <c r="H26" s="134"/>
      <c r="Q26" s="13"/>
    </row>
    <row r="27" spans="1:17" s="12" customFormat="1" ht="33" customHeight="1">
      <c r="A27" s="116"/>
      <c r="B27" s="116"/>
      <c r="C27" s="116"/>
      <c r="D27" s="3"/>
      <c r="E27" s="3"/>
      <c r="F27" s="116"/>
      <c r="G27" s="116"/>
      <c r="H27" s="3"/>
      <c r="Q27" s="13"/>
    </row>
    <row r="28" spans="1:17" s="12" customFormat="1" ht="33" customHeight="1">
      <c r="A28" s="16"/>
      <c r="B28" s="15"/>
      <c r="C28" s="15"/>
      <c r="D28" s="4"/>
      <c r="E28" s="5"/>
      <c r="F28" s="6"/>
      <c r="G28" s="14"/>
      <c r="H28" s="6"/>
      <c r="Q28" s="13"/>
    </row>
    <row r="29" spans="1:17" s="12" customFormat="1" ht="60.75" customHeight="1">
      <c r="A29" s="117"/>
      <c r="B29" s="118"/>
      <c r="C29" s="118"/>
      <c r="D29" s="119"/>
      <c r="E29" s="9"/>
      <c r="F29" s="121"/>
      <c r="G29" s="122"/>
      <c r="H29" s="6"/>
      <c r="Q29" s="13"/>
    </row>
    <row r="30" spans="1:17" s="12" customFormat="1" ht="31.5" customHeight="1">
      <c r="A30" s="123"/>
      <c r="B30" s="123"/>
      <c r="C30" s="123"/>
      <c r="D30" s="120"/>
      <c r="E30" s="7"/>
      <c r="F30" s="122"/>
      <c r="G30" s="122"/>
      <c r="H30" s="6"/>
      <c r="Q30" s="13"/>
    </row>
    <row r="31" spans="1:8" s="12" customFormat="1" ht="43.5" customHeight="1">
      <c r="A31" s="114"/>
      <c r="B31" s="115"/>
      <c r="C31" s="115"/>
      <c r="D31" s="120"/>
      <c r="E31" s="7"/>
      <c r="F31" s="122"/>
      <c r="G31" s="122"/>
      <c r="H31" s="6"/>
    </row>
    <row r="32" spans="1:8" s="12" customFormat="1" ht="30.75" customHeight="1">
      <c r="A32" s="123"/>
      <c r="B32" s="115"/>
      <c r="C32" s="115"/>
      <c r="D32" s="10"/>
      <c r="E32" s="3"/>
      <c r="F32" s="121"/>
      <c r="G32" s="121"/>
      <c r="H32" s="6"/>
    </row>
    <row r="33" spans="1:8" s="12" customFormat="1" ht="30.75" customHeight="1">
      <c r="A33" s="129"/>
      <c r="B33" s="131"/>
      <c r="C33" s="131"/>
      <c r="D33" s="128"/>
      <c r="E33" s="128"/>
      <c r="F33" s="128"/>
      <c r="G33" s="128"/>
      <c r="H33" s="128"/>
    </row>
    <row r="34" spans="1:8" s="12" customFormat="1" ht="12" customHeight="1">
      <c r="A34" s="117"/>
      <c r="B34" s="118"/>
      <c r="C34" s="118"/>
      <c r="D34" s="119"/>
      <c r="E34" s="3"/>
      <c r="F34" s="121"/>
      <c r="G34" s="121"/>
      <c r="H34" s="6"/>
    </row>
    <row r="35" spans="1:8" s="12" customFormat="1" ht="12" customHeight="1">
      <c r="A35" s="123"/>
      <c r="B35" s="123"/>
      <c r="C35" s="123"/>
      <c r="D35" s="120"/>
      <c r="E35" s="3"/>
      <c r="F35" s="122"/>
      <c r="G35" s="122"/>
      <c r="H35" s="6"/>
    </row>
    <row r="36" spans="1:8" s="11" customFormat="1" ht="15">
      <c r="A36" s="114"/>
      <c r="B36" s="115"/>
      <c r="C36" s="115"/>
      <c r="D36" s="120"/>
      <c r="E36" s="3"/>
      <c r="F36" s="122"/>
      <c r="G36" s="122"/>
      <c r="H36" s="6"/>
    </row>
    <row r="37" spans="1:8" ht="15">
      <c r="A37" s="123"/>
      <c r="B37" s="115"/>
      <c r="C37" s="115"/>
      <c r="D37" s="10"/>
      <c r="E37" s="3"/>
      <c r="F37" s="121"/>
      <c r="G37" s="121"/>
      <c r="H37" s="6"/>
    </row>
    <row r="38" spans="1:8" ht="15.75">
      <c r="A38" s="127"/>
      <c r="B38" s="128"/>
      <c r="C38" s="128"/>
      <c r="D38" s="8"/>
      <c r="E38" s="9"/>
      <c r="F38" s="121"/>
      <c r="G38" s="121"/>
      <c r="H38" s="6"/>
    </row>
    <row r="39" spans="1:8" ht="15.75">
      <c r="A39" s="129"/>
      <c r="B39" s="130"/>
      <c r="C39" s="130"/>
      <c r="D39" s="8"/>
      <c r="E39" s="7"/>
      <c r="F39" s="121"/>
      <c r="G39" s="121"/>
      <c r="H39" s="6"/>
    </row>
    <row r="40" spans="1:8" ht="13.5">
      <c r="A40" s="126"/>
      <c r="B40" s="115"/>
      <c r="C40" s="115"/>
      <c r="D40" s="3"/>
      <c r="E40" s="3"/>
      <c r="F40" s="121"/>
      <c r="G40" s="121"/>
      <c r="H40" s="6"/>
    </row>
    <row r="41" spans="1:8" ht="15">
      <c r="A41" s="5"/>
      <c r="B41" s="4"/>
      <c r="C41" s="4"/>
      <c r="D41" s="3"/>
      <c r="E41" s="3"/>
      <c r="F41" s="2"/>
      <c r="G41" s="2"/>
      <c r="H41" s="2"/>
    </row>
    <row r="42" spans="1:8" ht="15">
      <c r="A42" s="5"/>
      <c r="B42" s="4"/>
      <c r="C42" s="4"/>
      <c r="D42" s="3"/>
      <c r="E42" s="3"/>
      <c r="F42" s="2"/>
      <c r="G42" s="2"/>
      <c r="H42" s="2"/>
    </row>
    <row r="43" spans="1:8" ht="14.25">
      <c r="A43" s="1"/>
      <c r="B43" s="1"/>
      <c r="C43" s="1"/>
      <c r="D43" s="1"/>
      <c r="E43" s="1"/>
      <c r="F43" s="1"/>
      <c r="G43" s="1"/>
      <c r="H43" s="1"/>
    </row>
  </sheetData>
  <sheetProtection/>
  <mergeCells count="58">
    <mergeCell ref="A13:C13"/>
    <mergeCell ref="A10:C10"/>
    <mergeCell ref="F10:G10"/>
    <mergeCell ref="A3:C4"/>
    <mergeCell ref="D3:E3"/>
    <mergeCell ref="F3:G4"/>
    <mergeCell ref="A2:I2"/>
    <mergeCell ref="A7:C7"/>
    <mergeCell ref="D7:D9"/>
    <mergeCell ref="F7:G9"/>
    <mergeCell ref="A8:C8"/>
    <mergeCell ref="A9:C9"/>
    <mergeCell ref="I3:I4"/>
    <mergeCell ref="I6:I18"/>
    <mergeCell ref="A11:H11"/>
    <mergeCell ref="A12:C12"/>
    <mergeCell ref="A14:C14"/>
    <mergeCell ref="A15:C15"/>
    <mergeCell ref="F15:G15"/>
    <mergeCell ref="A16:C16"/>
    <mergeCell ref="F16:G16"/>
    <mergeCell ref="H3:H4"/>
    <mergeCell ref="A5:C5"/>
    <mergeCell ref="F5:G5"/>
    <mergeCell ref="D12:D14"/>
    <mergeCell ref="F12:G14"/>
    <mergeCell ref="H25:H26"/>
    <mergeCell ref="A27:C27"/>
    <mergeCell ref="F27:G27"/>
    <mergeCell ref="A17:C17"/>
    <mergeCell ref="F17:G17"/>
    <mergeCell ref="A18:C18"/>
    <mergeCell ref="F18:G18"/>
    <mergeCell ref="A19:H24"/>
    <mergeCell ref="A29:C29"/>
    <mergeCell ref="D29:D31"/>
    <mergeCell ref="F29:G31"/>
    <mergeCell ref="A30:C30"/>
    <mergeCell ref="A31:C31"/>
    <mergeCell ref="A25:C26"/>
    <mergeCell ref="D25:E25"/>
    <mergeCell ref="F25:G26"/>
    <mergeCell ref="A32:C32"/>
    <mergeCell ref="F32:G32"/>
    <mergeCell ref="A33:H33"/>
    <mergeCell ref="A34:C34"/>
    <mergeCell ref="D34:D36"/>
    <mergeCell ref="F34:G36"/>
    <mergeCell ref="A35:C35"/>
    <mergeCell ref="A36:C36"/>
    <mergeCell ref="A40:C40"/>
    <mergeCell ref="F40:G40"/>
    <mergeCell ref="A37:C37"/>
    <mergeCell ref="F37:G37"/>
    <mergeCell ref="A38:C38"/>
    <mergeCell ref="F38:G38"/>
    <mergeCell ref="A39:C39"/>
    <mergeCell ref="F39:G39"/>
  </mergeCells>
  <printOptions/>
  <pageMargins left="1.3779527559055118" right="0.1968503937007874" top="0.1968503937007874" bottom="0.1968503937007874" header="0.5118110236220472" footer="0.5118110236220472"/>
  <pageSetup horizontalDpi="600" verticalDpi="600" orientation="portrait" paperSize="9" scale="68" r:id="rId1"/>
  <rowBreaks count="1" manualBreakCount="1">
    <brk id="1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="70" zoomScaleSheetLayoutView="70" zoomScalePageLayoutView="0" workbookViewId="0" topLeftCell="A1">
      <selection activeCell="D22" sqref="D22"/>
    </sheetView>
  </sheetViews>
  <sheetFormatPr defaultColWidth="9.140625" defaultRowHeight="12.75"/>
  <cols>
    <col min="1" max="2" width="9.140625" style="75" customWidth="1"/>
    <col min="3" max="3" width="24.421875" style="75" customWidth="1"/>
    <col min="4" max="4" width="14.7109375" style="75" customWidth="1"/>
    <col min="5" max="5" width="14.00390625" style="75" customWidth="1"/>
    <col min="6" max="6" width="8.00390625" style="75" customWidth="1"/>
    <col min="7" max="7" width="7.7109375" style="75" customWidth="1"/>
    <col min="8" max="8" width="16.57421875" style="75" customWidth="1"/>
    <col min="9" max="9" width="17.28125" style="76" customWidth="1"/>
    <col min="10" max="11" width="9.140625" style="76" customWidth="1"/>
    <col min="12" max="12" width="23.8515625" style="76" customWidth="1"/>
    <col min="13" max="13" width="14.8515625" style="76" customWidth="1"/>
    <col min="14" max="14" width="12.140625" style="76" customWidth="1"/>
    <col min="15" max="16" width="9.140625" style="76" customWidth="1"/>
    <col min="17" max="17" width="16.421875" style="76" customWidth="1"/>
    <col min="18" max="16384" width="9.140625" style="76" customWidth="1"/>
  </cols>
  <sheetData>
    <row r="1" spans="1:9" s="39" customFormat="1" ht="78" customHeight="1">
      <c r="A1" s="136" t="s">
        <v>25</v>
      </c>
      <c r="B1" s="136"/>
      <c r="C1" s="136"/>
      <c r="D1" s="136"/>
      <c r="E1" s="136"/>
      <c r="F1" s="136"/>
      <c r="G1" s="136"/>
      <c r="H1" s="136"/>
      <c r="I1" s="136"/>
    </row>
    <row r="2" spans="1:8" s="41" customFormat="1" ht="9" customHeight="1">
      <c r="A2" s="40" t="s">
        <v>26</v>
      </c>
      <c r="B2" s="40"/>
      <c r="C2" s="40"/>
      <c r="D2" s="40"/>
      <c r="E2" s="40"/>
      <c r="F2" s="40"/>
      <c r="G2" s="40"/>
      <c r="H2" s="40"/>
    </row>
    <row r="3" spans="1:9" s="42" customFormat="1" ht="33" customHeight="1">
      <c r="A3" s="159" t="s">
        <v>24</v>
      </c>
      <c r="B3" s="160"/>
      <c r="C3" s="160"/>
      <c r="D3" s="161" t="s">
        <v>23</v>
      </c>
      <c r="E3" s="162"/>
      <c r="F3" s="161" t="s">
        <v>22</v>
      </c>
      <c r="G3" s="162"/>
      <c r="H3" s="161" t="s">
        <v>27</v>
      </c>
      <c r="I3" s="137" t="s">
        <v>47</v>
      </c>
    </row>
    <row r="4" spans="1:16" s="42" customFormat="1" ht="34.5" customHeight="1">
      <c r="A4" s="160"/>
      <c r="B4" s="160"/>
      <c r="C4" s="160"/>
      <c r="D4" s="43" t="s">
        <v>28</v>
      </c>
      <c r="E4" s="43" t="s">
        <v>19</v>
      </c>
      <c r="F4" s="162"/>
      <c r="G4" s="162"/>
      <c r="H4" s="162"/>
      <c r="I4" s="138"/>
      <c r="K4" s="44"/>
      <c r="L4" s="44"/>
      <c r="M4" s="44"/>
      <c r="N4" s="44"/>
      <c r="O4" s="44"/>
      <c r="P4" s="44"/>
    </row>
    <row r="5" spans="1:16" s="46" customFormat="1" ht="12.75">
      <c r="A5" s="163">
        <v>1</v>
      </c>
      <c r="B5" s="163"/>
      <c r="C5" s="163"/>
      <c r="D5" s="45">
        <v>2</v>
      </c>
      <c r="E5" s="45">
        <v>3</v>
      </c>
      <c r="F5" s="163">
        <v>4</v>
      </c>
      <c r="G5" s="163"/>
      <c r="H5" s="45">
        <v>5</v>
      </c>
      <c r="I5" s="80">
        <v>6</v>
      </c>
      <c r="J5" s="47"/>
      <c r="K5" s="47"/>
      <c r="L5" s="47"/>
      <c r="M5" s="47">
        <f>1353.8+1316.4+926.8</f>
        <v>3597</v>
      </c>
      <c r="N5" s="47"/>
      <c r="O5" s="47">
        <f>1355.5+257.8</f>
        <v>1613.3</v>
      </c>
      <c r="P5" s="47"/>
    </row>
    <row r="6" spans="1:16" s="50" customFormat="1" ht="27" customHeight="1">
      <c r="A6" s="48" t="s">
        <v>29</v>
      </c>
      <c r="B6" s="49"/>
      <c r="C6" s="49"/>
      <c r="D6" s="153" t="s">
        <v>30</v>
      </c>
      <c r="E6" s="153" t="s">
        <v>31</v>
      </c>
      <c r="F6" s="155">
        <f>SUM(F8:G15)</f>
        <v>13.49</v>
      </c>
      <c r="G6" s="156"/>
      <c r="H6" s="141">
        <f>F6</f>
        <v>13.49</v>
      </c>
      <c r="I6" s="137" t="s">
        <v>46</v>
      </c>
      <c r="J6" s="51"/>
      <c r="K6" s="51"/>
      <c r="L6" s="51"/>
      <c r="M6" s="51"/>
      <c r="N6" s="51"/>
      <c r="O6" s="51"/>
      <c r="P6" s="51"/>
    </row>
    <row r="7" spans="1:16" s="50" customFormat="1" ht="24.75" customHeight="1">
      <c r="A7" s="52" t="s">
        <v>32</v>
      </c>
      <c r="B7" s="53"/>
      <c r="C7" s="53"/>
      <c r="D7" s="154"/>
      <c r="E7" s="154"/>
      <c r="F7" s="157"/>
      <c r="G7" s="158"/>
      <c r="H7" s="142"/>
      <c r="I7" s="139"/>
      <c r="J7" s="54">
        <f>SUM(J9:J14)</f>
        <v>16.165168541139685</v>
      </c>
      <c r="K7" s="55">
        <f>SUM(J9:J14)</f>
        <v>16.165168541139685</v>
      </c>
      <c r="L7" s="51"/>
      <c r="M7" s="51">
        <f>1353.8/M5</f>
        <v>0.3763691965526828</v>
      </c>
      <c r="N7" s="51"/>
      <c r="O7" s="51">
        <f>M7*O5</f>
        <v>607.1964247984431</v>
      </c>
      <c r="P7" s="51"/>
    </row>
    <row r="8" spans="1:16" s="58" customFormat="1" ht="22.5" customHeight="1">
      <c r="A8" s="56" t="s">
        <v>33</v>
      </c>
      <c r="B8" s="57"/>
      <c r="C8" s="57"/>
      <c r="D8" s="154"/>
      <c r="E8" s="154"/>
      <c r="F8" s="143">
        <v>6.26</v>
      </c>
      <c r="G8" s="144"/>
      <c r="H8" s="143">
        <f>F8</f>
        <v>6.26</v>
      </c>
      <c r="I8" s="139"/>
      <c r="J8" s="59"/>
      <c r="K8" s="59"/>
      <c r="L8" s="59"/>
      <c r="M8" s="59"/>
      <c r="N8" s="59"/>
      <c r="O8" s="59"/>
      <c r="P8" s="59"/>
    </row>
    <row r="9" spans="1:16" s="41" customFormat="1" ht="22.5" customHeight="1">
      <c r="A9" s="60" t="s">
        <v>34</v>
      </c>
      <c r="B9" s="61"/>
      <c r="C9" s="61"/>
      <c r="D9" s="154"/>
      <c r="E9" s="154"/>
      <c r="F9" s="144"/>
      <c r="G9" s="144"/>
      <c r="H9" s="144"/>
      <c r="I9" s="139"/>
      <c r="J9" s="62">
        <f>(1353.8+O7)*1000/26843.1/12-0.01</f>
        <v>6.0778351879329735</v>
      </c>
      <c r="K9" s="63"/>
      <c r="L9" s="63"/>
      <c r="M9" s="51">
        <f>1316.4/M5</f>
        <v>0.36597164303586327</v>
      </c>
      <c r="N9" s="63"/>
      <c r="O9" s="63">
        <f>M9*O5</f>
        <v>590.4220517097582</v>
      </c>
      <c r="P9" s="63"/>
    </row>
    <row r="10" spans="1:16" s="41" customFormat="1" ht="25.5" customHeight="1">
      <c r="A10" s="64" t="s">
        <v>35</v>
      </c>
      <c r="B10" s="65"/>
      <c r="C10" s="65"/>
      <c r="D10" s="154"/>
      <c r="E10" s="154"/>
      <c r="F10" s="145">
        <v>4.49</v>
      </c>
      <c r="G10" s="145"/>
      <c r="H10" s="146">
        <f>F10</f>
        <v>4.49</v>
      </c>
      <c r="I10" s="139"/>
      <c r="J10" s="63"/>
      <c r="K10" s="63"/>
      <c r="L10" s="63"/>
      <c r="M10" s="63"/>
      <c r="N10" s="63"/>
      <c r="O10" s="63"/>
      <c r="P10" s="63"/>
    </row>
    <row r="11" spans="1:16" s="41" customFormat="1" ht="18.75" customHeight="1">
      <c r="A11" s="66" t="s">
        <v>36</v>
      </c>
      <c r="B11" s="67"/>
      <c r="C11" s="67"/>
      <c r="D11" s="154"/>
      <c r="E11" s="154"/>
      <c r="F11" s="145"/>
      <c r="G11" s="145"/>
      <c r="H11" s="147"/>
      <c r="I11" s="139"/>
      <c r="J11" s="63"/>
      <c r="K11" s="63"/>
      <c r="L11" s="63"/>
      <c r="M11" s="63"/>
      <c r="N11" s="63"/>
      <c r="O11" s="63"/>
      <c r="P11" s="63"/>
    </row>
    <row r="12" spans="1:16" s="41" customFormat="1" ht="18" customHeight="1">
      <c r="A12" s="60" t="s">
        <v>37</v>
      </c>
      <c r="B12" s="61"/>
      <c r="C12" s="61"/>
      <c r="D12" s="154"/>
      <c r="E12" s="154"/>
      <c r="F12" s="145"/>
      <c r="G12" s="145"/>
      <c r="H12" s="148"/>
      <c r="I12" s="139"/>
      <c r="J12" s="62">
        <f>(1316.4+O9)*1000/26843.1/12</f>
        <v>5.919653007382898</v>
      </c>
      <c r="K12" s="63"/>
      <c r="L12" s="63"/>
      <c r="M12" s="51">
        <f>926.8/M5</f>
        <v>0.257659160411454</v>
      </c>
      <c r="N12" s="63"/>
      <c r="O12" s="63">
        <f>M12*O5</f>
        <v>415.6815234917987</v>
      </c>
      <c r="P12" s="63"/>
    </row>
    <row r="13" spans="1:16" s="41" customFormat="1" ht="18" customHeight="1">
      <c r="A13" s="64" t="s">
        <v>38</v>
      </c>
      <c r="B13" s="65"/>
      <c r="C13" s="65"/>
      <c r="D13" s="154"/>
      <c r="E13" s="154"/>
      <c r="F13" s="145">
        <v>2.74</v>
      </c>
      <c r="G13" s="145"/>
      <c r="H13" s="146">
        <f>F13</f>
        <v>2.74</v>
      </c>
      <c r="I13" s="139"/>
      <c r="J13" s="63"/>
      <c r="K13" s="63"/>
      <c r="L13" s="63"/>
      <c r="M13" s="63"/>
      <c r="N13" s="63"/>
      <c r="O13" s="63"/>
      <c r="P13" s="63"/>
    </row>
    <row r="14" spans="1:16" s="41" customFormat="1" ht="22.5" customHeight="1">
      <c r="A14" s="66" t="s">
        <v>39</v>
      </c>
      <c r="B14" s="67"/>
      <c r="C14" s="67"/>
      <c r="D14" s="154"/>
      <c r="E14" s="154"/>
      <c r="F14" s="145"/>
      <c r="G14" s="145"/>
      <c r="H14" s="147"/>
      <c r="I14" s="139"/>
      <c r="J14" s="62">
        <f>(926.8+O12)*1000/26843.1/12</f>
        <v>4.167680345823814</v>
      </c>
      <c r="K14" s="63"/>
      <c r="L14" s="63"/>
      <c r="M14" s="51"/>
      <c r="N14" s="63"/>
      <c r="O14" s="63"/>
      <c r="P14" s="63"/>
    </row>
    <row r="15" spans="1:16" s="41" customFormat="1" ht="26.25" customHeight="1">
      <c r="A15" s="68" t="s">
        <v>40</v>
      </c>
      <c r="B15" s="69"/>
      <c r="C15" s="69"/>
      <c r="D15" s="154"/>
      <c r="E15" s="154"/>
      <c r="F15" s="145"/>
      <c r="G15" s="145"/>
      <c r="H15" s="148"/>
      <c r="I15" s="139"/>
      <c r="J15" s="63"/>
      <c r="K15" s="63"/>
      <c r="L15" s="63"/>
      <c r="M15" s="63"/>
      <c r="N15" s="63"/>
      <c r="O15" s="63"/>
      <c r="P15" s="63"/>
    </row>
    <row r="16" spans="1:16" s="50" customFormat="1" ht="48.75" customHeight="1">
      <c r="A16" s="149" t="s">
        <v>41</v>
      </c>
      <c r="B16" s="150"/>
      <c r="C16" s="150"/>
      <c r="D16" s="70" t="s">
        <v>42</v>
      </c>
      <c r="E16" s="71">
        <v>0.1</v>
      </c>
      <c r="F16" s="151">
        <v>584.7</v>
      </c>
      <c r="G16" s="152"/>
      <c r="H16" s="73">
        <f>F16*E16</f>
        <v>58.470000000000006</v>
      </c>
      <c r="I16" s="140"/>
      <c r="J16" s="74">
        <f>'[1]Тариф'!$AB$12</f>
        <v>495.5</v>
      </c>
      <c r="K16" s="51"/>
      <c r="L16" s="51"/>
      <c r="M16" s="51"/>
      <c r="N16" s="51"/>
      <c r="O16" s="51"/>
      <c r="P16" s="51"/>
    </row>
    <row r="17" ht="12.75">
      <c r="J17" s="77"/>
    </row>
    <row r="18" ht="12.75">
      <c r="J18" s="77"/>
    </row>
    <row r="30" spans="1:8" ht="16.5">
      <c r="A30" s="78"/>
      <c r="B30" s="79"/>
      <c r="C30" s="79"/>
      <c r="D30" s="79"/>
      <c r="E30" s="79"/>
      <c r="F30" s="79"/>
      <c r="G30" s="79"/>
      <c r="H30" s="79"/>
    </row>
  </sheetData>
  <sheetProtection/>
  <mergeCells count="21">
    <mergeCell ref="F5:G5"/>
    <mergeCell ref="D6:D15"/>
    <mergeCell ref="E6:E15"/>
    <mergeCell ref="F6:G7"/>
    <mergeCell ref="F13:G15"/>
    <mergeCell ref="H13:H15"/>
    <mergeCell ref="A3:C4"/>
    <mergeCell ref="D3:E3"/>
    <mergeCell ref="F3:G4"/>
    <mergeCell ref="H3:H4"/>
    <mergeCell ref="A5:C5"/>
    <mergeCell ref="A1:I1"/>
    <mergeCell ref="I3:I4"/>
    <mergeCell ref="I6:I16"/>
    <mergeCell ref="H6:H7"/>
    <mergeCell ref="F8:G9"/>
    <mergeCell ref="H8:H9"/>
    <mergeCell ref="F10:G12"/>
    <mergeCell ref="H10:H12"/>
    <mergeCell ref="A16:C16"/>
    <mergeCell ref="F16:G16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="70" zoomScaleSheetLayoutView="70" zoomScalePageLayoutView="0" workbookViewId="0" topLeftCell="A1">
      <selection activeCell="J23" sqref="J23"/>
    </sheetView>
  </sheetViews>
  <sheetFormatPr defaultColWidth="9.140625" defaultRowHeight="12.75"/>
  <cols>
    <col min="1" max="2" width="9.140625" style="75" customWidth="1"/>
    <col min="3" max="3" width="24.421875" style="75" customWidth="1"/>
    <col min="4" max="4" width="14.7109375" style="75" customWidth="1"/>
    <col min="5" max="5" width="14.00390625" style="75" customWidth="1"/>
    <col min="6" max="6" width="8.00390625" style="75" customWidth="1"/>
    <col min="7" max="7" width="7.7109375" style="75" customWidth="1"/>
    <col min="8" max="8" width="16.57421875" style="75" customWidth="1"/>
    <col min="9" max="9" width="20.140625" style="76" customWidth="1"/>
    <col min="10" max="11" width="9.140625" style="76" customWidth="1"/>
    <col min="12" max="12" width="23.8515625" style="76" customWidth="1"/>
    <col min="13" max="13" width="14.8515625" style="76" customWidth="1"/>
    <col min="14" max="14" width="12.140625" style="76" customWidth="1"/>
    <col min="15" max="16" width="9.140625" style="76" customWidth="1"/>
    <col min="17" max="17" width="16.421875" style="76" customWidth="1"/>
    <col min="18" max="16384" width="9.140625" style="76" customWidth="1"/>
  </cols>
  <sheetData>
    <row r="1" spans="1:9" s="39" customFormat="1" ht="78" customHeight="1">
      <c r="A1" s="136" t="s">
        <v>43</v>
      </c>
      <c r="B1" s="136"/>
      <c r="C1" s="136"/>
      <c r="D1" s="136"/>
      <c r="E1" s="136"/>
      <c r="F1" s="136"/>
      <c r="G1" s="136"/>
      <c r="H1" s="136"/>
      <c r="I1" s="136"/>
    </row>
    <row r="2" spans="1:8" s="41" customFormat="1" ht="9" customHeight="1">
      <c r="A2" s="40" t="s">
        <v>26</v>
      </c>
      <c r="B2" s="40"/>
      <c r="C2" s="40"/>
      <c r="D2" s="40"/>
      <c r="E2" s="40"/>
      <c r="F2" s="40"/>
      <c r="G2" s="40"/>
      <c r="H2" s="40"/>
    </row>
    <row r="3" spans="1:9" s="42" customFormat="1" ht="33" customHeight="1">
      <c r="A3" s="159" t="s">
        <v>24</v>
      </c>
      <c r="B3" s="160"/>
      <c r="C3" s="160"/>
      <c r="D3" s="161" t="s">
        <v>23</v>
      </c>
      <c r="E3" s="162"/>
      <c r="F3" s="161" t="s">
        <v>22</v>
      </c>
      <c r="G3" s="162"/>
      <c r="H3" s="161" t="s">
        <v>27</v>
      </c>
      <c r="I3" s="137" t="s">
        <v>47</v>
      </c>
    </row>
    <row r="4" spans="1:16" s="42" customFormat="1" ht="34.5" customHeight="1">
      <c r="A4" s="160"/>
      <c r="B4" s="160"/>
      <c r="C4" s="160"/>
      <c r="D4" s="43" t="s">
        <v>28</v>
      </c>
      <c r="E4" s="43" t="s">
        <v>19</v>
      </c>
      <c r="F4" s="162"/>
      <c r="G4" s="162"/>
      <c r="H4" s="162"/>
      <c r="I4" s="138"/>
      <c r="K4" s="44"/>
      <c r="L4" s="44"/>
      <c r="M4" s="44"/>
      <c r="N4" s="44"/>
      <c r="O4" s="44"/>
      <c r="P4" s="44"/>
    </row>
    <row r="5" spans="1:16" s="46" customFormat="1" ht="12.75">
      <c r="A5" s="163">
        <v>1</v>
      </c>
      <c r="B5" s="163"/>
      <c r="C5" s="163"/>
      <c r="D5" s="45">
        <v>2</v>
      </c>
      <c r="E5" s="45">
        <v>3</v>
      </c>
      <c r="F5" s="163">
        <v>4</v>
      </c>
      <c r="G5" s="163"/>
      <c r="H5" s="45">
        <v>5</v>
      </c>
      <c r="I5" s="80">
        <v>6</v>
      </c>
      <c r="J5" s="47"/>
      <c r="K5" s="47"/>
      <c r="L5" s="47"/>
      <c r="M5" s="47">
        <f>1353.8+1316.4+926.8</f>
        <v>3597</v>
      </c>
      <c r="N5" s="47"/>
      <c r="O5" s="47">
        <f>1355.5+257.8</f>
        <v>1613.3</v>
      </c>
      <c r="P5" s="47"/>
    </row>
    <row r="6" spans="1:16" s="50" customFormat="1" ht="22.5" customHeight="1">
      <c r="A6" s="48" t="s">
        <v>29</v>
      </c>
      <c r="B6" s="49"/>
      <c r="C6" s="49"/>
      <c r="D6" s="153" t="s">
        <v>30</v>
      </c>
      <c r="E6" s="153" t="s">
        <v>31</v>
      </c>
      <c r="F6" s="155">
        <f>SUM(F8:G15)</f>
        <v>13.49</v>
      </c>
      <c r="G6" s="156"/>
      <c r="H6" s="141">
        <f>F6</f>
        <v>13.49</v>
      </c>
      <c r="I6" s="164" t="s">
        <v>48</v>
      </c>
      <c r="J6" s="51"/>
      <c r="K6" s="51"/>
      <c r="L6" s="51"/>
      <c r="M6" s="51"/>
      <c r="N6" s="51"/>
      <c r="O6" s="51"/>
      <c r="P6" s="51"/>
    </row>
    <row r="7" spans="1:16" s="50" customFormat="1" ht="25.5" customHeight="1">
      <c r="A7" s="52" t="s">
        <v>32</v>
      </c>
      <c r="B7" s="53"/>
      <c r="C7" s="53"/>
      <c r="D7" s="154"/>
      <c r="E7" s="154"/>
      <c r="F7" s="157"/>
      <c r="G7" s="158"/>
      <c r="H7" s="142"/>
      <c r="I7" s="165"/>
      <c r="J7" s="54">
        <f>SUM(J9:J14)</f>
        <v>16.165168541139685</v>
      </c>
      <c r="K7" s="55">
        <f>SUM(J9:J14)</f>
        <v>16.165168541139685</v>
      </c>
      <c r="L7" s="51"/>
      <c r="M7" s="51">
        <f>1353.8/M5</f>
        <v>0.3763691965526828</v>
      </c>
      <c r="N7" s="51"/>
      <c r="O7" s="51">
        <f>M7*O5</f>
        <v>607.1964247984431</v>
      </c>
      <c r="P7" s="51"/>
    </row>
    <row r="8" spans="1:16" s="58" customFormat="1" ht="21.75" customHeight="1">
      <c r="A8" s="56" t="s">
        <v>33</v>
      </c>
      <c r="B8" s="57"/>
      <c r="C8" s="57"/>
      <c r="D8" s="154"/>
      <c r="E8" s="154"/>
      <c r="F8" s="143">
        <v>6.26</v>
      </c>
      <c r="G8" s="144"/>
      <c r="H8" s="143">
        <f>F8</f>
        <v>6.26</v>
      </c>
      <c r="I8" s="165"/>
      <c r="J8" s="59"/>
      <c r="K8" s="59"/>
      <c r="L8" s="59"/>
      <c r="M8" s="59"/>
      <c r="N8" s="59"/>
      <c r="O8" s="59"/>
      <c r="P8" s="59"/>
    </row>
    <row r="9" spans="1:16" s="41" customFormat="1" ht="24" customHeight="1">
      <c r="A9" s="60" t="s">
        <v>34</v>
      </c>
      <c r="B9" s="61"/>
      <c r="C9" s="61"/>
      <c r="D9" s="154"/>
      <c r="E9" s="154"/>
      <c r="F9" s="144"/>
      <c r="G9" s="144"/>
      <c r="H9" s="144"/>
      <c r="I9" s="165"/>
      <c r="J9" s="62">
        <f>(1353.8+O7)*1000/26843.1/12-0.01</f>
        <v>6.0778351879329735</v>
      </c>
      <c r="K9" s="63"/>
      <c r="L9" s="63"/>
      <c r="M9" s="51">
        <f>1316.4/M5</f>
        <v>0.36597164303586327</v>
      </c>
      <c r="N9" s="63"/>
      <c r="O9" s="63">
        <f>M9*O5</f>
        <v>590.4220517097582</v>
      </c>
      <c r="P9" s="63"/>
    </row>
    <row r="10" spans="1:16" s="41" customFormat="1" ht="21" customHeight="1">
      <c r="A10" s="64" t="s">
        <v>35</v>
      </c>
      <c r="B10" s="65"/>
      <c r="C10" s="65"/>
      <c r="D10" s="154"/>
      <c r="E10" s="154"/>
      <c r="F10" s="145">
        <v>4.49</v>
      </c>
      <c r="G10" s="145"/>
      <c r="H10" s="146">
        <f>F10</f>
        <v>4.49</v>
      </c>
      <c r="I10" s="165"/>
      <c r="J10" s="63"/>
      <c r="K10" s="63"/>
      <c r="L10" s="63"/>
      <c r="M10" s="63"/>
      <c r="N10" s="63"/>
      <c r="O10" s="63"/>
      <c r="P10" s="63"/>
    </row>
    <row r="11" spans="1:16" s="41" customFormat="1" ht="20.25" customHeight="1">
      <c r="A11" s="66" t="s">
        <v>36</v>
      </c>
      <c r="B11" s="67"/>
      <c r="C11" s="67"/>
      <c r="D11" s="154"/>
      <c r="E11" s="154"/>
      <c r="F11" s="145"/>
      <c r="G11" s="145"/>
      <c r="H11" s="147"/>
      <c r="I11" s="165"/>
      <c r="J11" s="63"/>
      <c r="K11" s="63"/>
      <c r="L11" s="63"/>
      <c r="M11" s="63"/>
      <c r="N11" s="63"/>
      <c r="O11" s="63"/>
      <c r="P11" s="63"/>
    </row>
    <row r="12" spans="1:16" s="41" customFormat="1" ht="22.5" customHeight="1">
      <c r="A12" s="60" t="s">
        <v>37</v>
      </c>
      <c r="B12" s="61"/>
      <c r="C12" s="61"/>
      <c r="D12" s="154"/>
      <c r="E12" s="154"/>
      <c r="F12" s="145"/>
      <c r="G12" s="145"/>
      <c r="H12" s="148"/>
      <c r="I12" s="165"/>
      <c r="J12" s="62">
        <f>(1316.4+O9)*1000/26843.1/12</f>
        <v>5.919653007382898</v>
      </c>
      <c r="K12" s="63"/>
      <c r="L12" s="63"/>
      <c r="M12" s="51">
        <f>926.8/M5</f>
        <v>0.257659160411454</v>
      </c>
      <c r="N12" s="63"/>
      <c r="O12" s="63">
        <f>M12*O5</f>
        <v>415.6815234917987</v>
      </c>
      <c r="P12" s="63"/>
    </row>
    <row r="13" spans="1:16" s="41" customFormat="1" ht="20.25" customHeight="1">
      <c r="A13" s="64" t="s">
        <v>38</v>
      </c>
      <c r="B13" s="65"/>
      <c r="C13" s="65"/>
      <c r="D13" s="154"/>
      <c r="E13" s="154"/>
      <c r="F13" s="145">
        <v>2.74</v>
      </c>
      <c r="G13" s="145"/>
      <c r="H13" s="146">
        <f>F13</f>
        <v>2.74</v>
      </c>
      <c r="I13" s="165"/>
      <c r="J13" s="63"/>
      <c r="K13" s="63"/>
      <c r="L13" s="63"/>
      <c r="M13" s="63"/>
      <c r="N13" s="63"/>
      <c r="O13" s="63"/>
      <c r="P13" s="63"/>
    </row>
    <row r="14" spans="1:16" s="41" customFormat="1" ht="18" customHeight="1">
      <c r="A14" s="66" t="s">
        <v>39</v>
      </c>
      <c r="B14" s="67"/>
      <c r="C14" s="67"/>
      <c r="D14" s="154"/>
      <c r="E14" s="154"/>
      <c r="F14" s="145"/>
      <c r="G14" s="145"/>
      <c r="H14" s="147"/>
      <c r="I14" s="165"/>
      <c r="J14" s="62">
        <f>(926.8+O12)*1000/26843.1/12</f>
        <v>4.167680345823814</v>
      </c>
      <c r="K14" s="63"/>
      <c r="L14" s="63"/>
      <c r="M14" s="51"/>
      <c r="N14" s="63"/>
      <c r="O14" s="63"/>
      <c r="P14" s="63"/>
    </row>
    <row r="15" spans="1:16" s="41" customFormat="1" ht="23.25" customHeight="1">
      <c r="A15" s="60" t="s">
        <v>40</v>
      </c>
      <c r="B15" s="69"/>
      <c r="C15" s="69"/>
      <c r="D15" s="154"/>
      <c r="E15" s="154"/>
      <c r="F15" s="145"/>
      <c r="G15" s="145"/>
      <c r="H15" s="148"/>
      <c r="I15" s="165"/>
      <c r="J15" s="63"/>
      <c r="K15" s="63"/>
      <c r="L15" s="63"/>
      <c r="M15" s="63"/>
      <c r="N15" s="63"/>
      <c r="O15" s="63"/>
      <c r="P15" s="63"/>
    </row>
    <row r="16" spans="1:16" s="50" customFormat="1" ht="41.25" customHeight="1">
      <c r="A16" s="149" t="s">
        <v>41</v>
      </c>
      <c r="B16" s="150"/>
      <c r="C16" s="150"/>
      <c r="D16" s="70" t="s">
        <v>42</v>
      </c>
      <c r="E16" s="71">
        <v>0.188</v>
      </c>
      <c r="F16" s="151">
        <v>584.7</v>
      </c>
      <c r="G16" s="152"/>
      <c r="H16" s="73">
        <f>F16*E16</f>
        <v>109.92360000000001</v>
      </c>
      <c r="I16" s="165"/>
      <c r="J16" s="74">
        <f>'[1]Тариф'!$AB$12</f>
        <v>495.5</v>
      </c>
      <c r="K16" s="51"/>
      <c r="L16" s="51"/>
      <c r="M16" s="51"/>
      <c r="N16" s="51"/>
      <c r="O16" s="51"/>
      <c r="P16" s="51"/>
    </row>
    <row r="17" ht="12.75">
      <c r="J17" s="77"/>
    </row>
    <row r="18" ht="12.75">
      <c r="J18" s="77"/>
    </row>
    <row r="30" spans="1:8" ht="16.5">
      <c r="A30" s="78"/>
      <c r="B30" s="79"/>
      <c r="C30" s="79"/>
      <c r="D30" s="79"/>
      <c r="E30" s="79"/>
      <c r="F30" s="79"/>
      <c r="G30" s="79"/>
      <c r="H30" s="79"/>
    </row>
  </sheetData>
  <sheetProtection/>
  <mergeCells count="21">
    <mergeCell ref="F5:G5"/>
    <mergeCell ref="D6:D15"/>
    <mergeCell ref="E6:E15"/>
    <mergeCell ref="F6:G7"/>
    <mergeCell ref="F13:G15"/>
    <mergeCell ref="H13:H15"/>
    <mergeCell ref="A3:C4"/>
    <mergeCell ref="D3:E3"/>
    <mergeCell ref="F3:G4"/>
    <mergeCell ref="H3:H4"/>
    <mergeCell ref="A5:C5"/>
    <mergeCell ref="A1:I1"/>
    <mergeCell ref="I3:I4"/>
    <mergeCell ref="I6:I16"/>
    <mergeCell ref="H6:H7"/>
    <mergeCell ref="F8:G9"/>
    <mergeCell ref="H8:H9"/>
    <mergeCell ref="F10:G12"/>
    <mergeCell ref="H10:H12"/>
    <mergeCell ref="A16:C16"/>
    <mergeCell ref="F16:G16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70" zoomScaleSheetLayoutView="70" zoomScalePageLayoutView="0" workbookViewId="0" topLeftCell="A1">
      <selection activeCell="I25" sqref="I25"/>
    </sheetView>
  </sheetViews>
  <sheetFormatPr defaultColWidth="9.140625" defaultRowHeight="12.75"/>
  <cols>
    <col min="1" max="2" width="9.140625" style="75" customWidth="1"/>
    <col min="3" max="3" width="24.421875" style="75" customWidth="1"/>
    <col min="4" max="4" width="14.7109375" style="75" customWidth="1"/>
    <col min="5" max="5" width="14.00390625" style="75" customWidth="1"/>
    <col min="6" max="6" width="8.00390625" style="75" customWidth="1"/>
    <col min="7" max="7" width="7.7109375" style="75" customWidth="1"/>
    <col min="8" max="8" width="16.57421875" style="75" customWidth="1"/>
    <col min="9" max="9" width="21.00390625" style="76" customWidth="1"/>
    <col min="10" max="11" width="9.140625" style="76" customWidth="1"/>
    <col min="12" max="12" width="23.8515625" style="76" customWidth="1"/>
    <col min="13" max="13" width="14.8515625" style="76" customWidth="1"/>
    <col min="14" max="14" width="12.140625" style="76" customWidth="1"/>
    <col min="15" max="16" width="9.140625" style="76" customWidth="1"/>
    <col min="17" max="17" width="16.421875" style="76" customWidth="1"/>
    <col min="18" max="16384" width="9.140625" style="76" customWidth="1"/>
  </cols>
  <sheetData>
    <row r="1" spans="1:9" s="39" customFormat="1" ht="78" customHeight="1">
      <c r="A1" s="136" t="s">
        <v>44</v>
      </c>
      <c r="B1" s="136"/>
      <c r="C1" s="136"/>
      <c r="D1" s="136"/>
      <c r="E1" s="136"/>
      <c r="F1" s="136"/>
      <c r="G1" s="136"/>
      <c r="H1" s="136"/>
      <c r="I1" s="136"/>
    </row>
    <row r="2" spans="1:8" s="41" customFormat="1" ht="9" customHeight="1">
      <c r="A2" s="40" t="s">
        <v>26</v>
      </c>
      <c r="B2" s="40"/>
      <c r="C2" s="40"/>
      <c r="D2" s="40"/>
      <c r="E2" s="40"/>
      <c r="F2" s="40"/>
      <c r="G2" s="40"/>
      <c r="H2" s="40"/>
    </row>
    <row r="3" spans="1:9" s="42" customFormat="1" ht="33" customHeight="1">
      <c r="A3" s="159" t="s">
        <v>24</v>
      </c>
      <c r="B3" s="160"/>
      <c r="C3" s="160"/>
      <c r="D3" s="161" t="s">
        <v>23</v>
      </c>
      <c r="E3" s="162"/>
      <c r="F3" s="161" t="s">
        <v>22</v>
      </c>
      <c r="G3" s="162"/>
      <c r="H3" s="161" t="s">
        <v>27</v>
      </c>
      <c r="I3" s="137" t="s">
        <v>47</v>
      </c>
    </row>
    <row r="4" spans="1:16" s="42" customFormat="1" ht="34.5" customHeight="1">
      <c r="A4" s="160"/>
      <c r="B4" s="160"/>
      <c r="C4" s="160"/>
      <c r="D4" s="43" t="s">
        <v>28</v>
      </c>
      <c r="E4" s="43" t="s">
        <v>19</v>
      </c>
      <c r="F4" s="162"/>
      <c r="G4" s="162"/>
      <c r="H4" s="162"/>
      <c r="I4" s="138"/>
      <c r="K4" s="44"/>
      <c r="L4" s="44"/>
      <c r="M4" s="44"/>
      <c r="N4" s="44"/>
      <c r="O4" s="44"/>
      <c r="P4" s="44"/>
    </row>
    <row r="5" spans="1:16" s="46" customFormat="1" ht="12.75">
      <c r="A5" s="163">
        <v>1</v>
      </c>
      <c r="B5" s="163"/>
      <c r="C5" s="163"/>
      <c r="D5" s="45">
        <v>2</v>
      </c>
      <c r="E5" s="45">
        <v>3</v>
      </c>
      <c r="F5" s="163">
        <v>4</v>
      </c>
      <c r="G5" s="163"/>
      <c r="H5" s="45">
        <v>5</v>
      </c>
      <c r="I5" s="81">
        <v>6</v>
      </c>
      <c r="J5" s="47"/>
      <c r="K5" s="47"/>
      <c r="L5" s="47"/>
      <c r="M5" s="47">
        <f>1353.8+1316.4+926.8</f>
        <v>3597</v>
      </c>
      <c r="N5" s="47"/>
      <c r="O5" s="47">
        <f>1355.5+257.8</f>
        <v>1613.3</v>
      </c>
      <c r="P5" s="47"/>
    </row>
    <row r="6" spans="1:16" s="50" customFormat="1" ht="25.5" customHeight="1">
      <c r="A6" s="48" t="s">
        <v>29</v>
      </c>
      <c r="B6" s="49"/>
      <c r="C6" s="49"/>
      <c r="D6" s="153" t="s">
        <v>30</v>
      </c>
      <c r="E6" s="153" t="s">
        <v>31</v>
      </c>
      <c r="F6" s="155">
        <f>SUM(F8:G12)</f>
        <v>10.75</v>
      </c>
      <c r="G6" s="156"/>
      <c r="H6" s="166">
        <f>F6</f>
        <v>10.75</v>
      </c>
      <c r="I6" s="137" t="s">
        <v>46</v>
      </c>
      <c r="J6" s="51"/>
      <c r="K6" s="51"/>
      <c r="L6" s="51"/>
      <c r="M6" s="51"/>
      <c r="N6" s="51"/>
      <c r="O6" s="51"/>
      <c r="P6" s="51"/>
    </row>
    <row r="7" spans="1:16" s="50" customFormat="1" ht="20.25" customHeight="1">
      <c r="A7" s="52" t="s">
        <v>32</v>
      </c>
      <c r="B7" s="53"/>
      <c r="C7" s="53"/>
      <c r="D7" s="154"/>
      <c r="E7" s="154"/>
      <c r="F7" s="157"/>
      <c r="G7" s="158"/>
      <c r="H7" s="167"/>
      <c r="I7" s="139"/>
      <c r="J7" s="54">
        <f>SUM(J9:J12)</f>
        <v>11.99748819531587</v>
      </c>
      <c r="K7" s="55">
        <f>SUM(J9:J12)</f>
        <v>11.99748819531587</v>
      </c>
      <c r="L7" s="51"/>
      <c r="M7" s="51">
        <f>1353.8/M5</f>
        <v>0.3763691965526828</v>
      </c>
      <c r="N7" s="51"/>
      <c r="O7" s="51">
        <f>M7*O5</f>
        <v>607.1964247984431</v>
      </c>
      <c r="P7" s="51"/>
    </row>
    <row r="8" spans="1:16" s="58" customFormat="1" ht="27.75" customHeight="1">
      <c r="A8" s="56" t="s">
        <v>33</v>
      </c>
      <c r="B8" s="57"/>
      <c r="C8" s="57"/>
      <c r="D8" s="154"/>
      <c r="E8" s="154"/>
      <c r="F8" s="143">
        <v>6.26</v>
      </c>
      <c r="G8" s="144"/>
      <c r="H8" s="151">
        <f>F8</f>
        <v>6.26</v>
      </c>
      <c r="I8" s="139"/>
      <c r="J8" s="59"/>
      <c r="K8" s="59"/>
      <c r="L8" s="59"/>
      <c r="M8" s="59"/>
      <c r="N8" s="59"/>
      <c r="O8" s="59"/>
      <c r="P8" s="59"/>
    </row>
    <row r="9" spans="1:16" s="41" customFormat="1" ht="21" customHeight="1">
      <c r="A9" s="60" t="s">
        <v>34</v>
      </c>
      <c r="B9" s="61"/>
      <c r="C9" s="61"/>
      <c r="D9" s="154"/>
      <c r="E9" s="154"/>
      <c r="F9" s="144"/>
      <c r="G9" s="144"/>
      <c r="H9" s="168"/>
      <c r="I9" s="139"/>
      <c r="J9" s="62">
        <f>(1353.8+O7)*1000/26843.1/12-0.01</f>
        <v>6.0778351879329735</v>
      </c>
      <c r="K9" s="63"/>
      <c r="L9" s="63"/>
      <c r="M9" s="51">
        <f>1316.4/M5</f>
        <v>0.36597164303586327</v>
      </c>
      <c r="N9" s="63"/>
      <c r="O9" s="63">
        <f>M9*O5</f>
        <v>590.4220517097582</v>
      </c>
      <c r="P9" s="63"/>
    </row>
    <row r="10" spans="1:16" s="41" customFormat="1" ht="33" customHeight="1">
      <c r="A10" s="64" t="s">
        <v>35</v>
      </c>
      <c r="B10" s="65"/>
      <c r="C10" s="65"/>
      <c r="D10" s="154"/>
      <c r="E10" s="154"/>
      <c r="F10" s="145">
        <v>4.49</v>
      </c>
      <c r="G10" s="145"/>
      <c r="H10" s="169">
        <f>F10</f>
        <v>4.49</v>
      </c>
      <c r="I10" s="139"/>
      <c r="J10" s="63"/>
      <c r="K10" s="63"/>
      <c r="L10" s="63"/>
      <c r="M10" s="63"/>
      <c r="N10" s="63"/>
      <c r="O10" s="63"/>
      <c r="P10" s="63"/>
    </row>
    <row r="11" spans="1:16" s="41" customFormat="1" ht="23.25" customHeight="1">
      <c r="A11" s="66" t="s">
        <v>36</v>
      </c>
      <c r="B11" s="67"/>
      <c r="C11" s="67"/>
      <c r="D11" s="154"/>
      <c r="E11" s="154"/>
      <c r="F11" s="145"/>
      <c r="G11" s="145"/>
      <c r="H11" s="170"/>
      <c r="I11" s="139"/>
      <c r="J11" s="63"/>
      <c r="K11" s="63"/>
      <c r="L11" s="63"/>
      <c r="M11" s="63"/>
      <c r="N11" s="63"/>
      <c r="O11" s="63"/>
      <c r="P11" s="63"/>
    </row>
    <row r="12" spans="1:16" s="41" customFormat="1" ht="22.5" customHeight="1">
      <c r="A12" s="60" t="s">
        <v>37</v>
      </c>
      <c r="B12" s="61"/>
      <c r="C12" s="61"/>
      <c r="D12" s="154"/>
      <c r="E12" s="154"/>
      <c r="F12" s="145"/>
      <c r="G12" s="145"/>
      <c r="H12" s="171"/>
      <c r="I12" s="139"/>
      <c r="J12" s="62">
        <f>(1316.4+O9)*1000/26843.1/12</f>
        <v>5.919653007382898</v>
      </c>
      <c r="K12" s="63"/>
      <c r="L12" s="63"/>
      <c r="M12" s="51">
        <f>926.8/M5</f>
        <v>0.257659160411454</v>
      </c>
      <c r="N12" s="63"/>
      <c r="O12" s="63">
        <f>M12*O5</f>
        <v>415.6815234917987</v>
      </c>
      <c r="P12" s="63"/>
    </row>
    <row r="13" spans="1:16" s="50" customFormat="1" ht="54" customHeight="1">
      <c r="A13" s="149" t="s">
        <v>41</v>
      </c>
      <c r="B13" s="150"/>
      <c r="C13" s="150"/>
      <c r="D13" s="70" t="s">
        <v>42</v>
      </c>
      <c r="E13" s="71">
        <v>0.1</v>
      </c>
      <c r="F13" s="151">
        <v>584.7</v>
      </c>
      <c r="G13" s="152"/>
      <c r="H13" s="72">
        <f>F13*E13</f>
        <v>58.470000000000006</v>
      </c>
      <c r="I13" s="140"/>
      <c r="J13" s="74">
        <f>'[1]Тариф'!$AB$12</f>
        <v>495.5</v>
      </c>
      <c r="K13" s="51"/>
      <c r="L13" s="51"/>
      <c r="M13" s="51"/>
      <c r="N13" s="51"/>
      <c r="O13" s="51"/>
      <c r="P13" s="51"/>
    </row>
    <row r="14" spans="9:10" ht="12.75" customHeight="1">
      <c r="I14" s="82"/>
      <c r="J14" s="77"/>
    </row>
    <row r="15" spans="9:10" ht="12.75" customHeight="1">
      <c r="I15" s="82"/>
      <c r="J15" s="77"/>
    </row>
    <row r="16" ht="12.75" customHeight="1">
      <c r="I16" s="82"/>
    </row>
    <row r="27" spans="1:8" ht="16.5">
      <c r="A27" s="78"/>
      <c r="B27" s="79"/>
      <c r="C27" s="79"/>
      <c r="D27" s="79"/>
      <c r="E27" s="79"/>
      <c r="F27" s="79"/>
      <c r="G27" s="79"/>
      <c r="H27" s="79"/>
    </row>
  </sheetData>
  <sheetProtection/>
  <mergeCells count="19">
    <mergeCell ref="F5:G5"/>
    <mergeCell ref="I3:I4"/>
    <mergeCell ref="I6:I13"/>
    <mergeCell ref="A3:C4"/>
    <mergeCell ref="D3:E3"/>
    <mergeCell ref="F3:G4"/>
    <mergeCell ref="H3:H4"/>
    <mergeCell ref="A13:C13"/>
    <mergeCell ref="F13:G13"/>
    <mergeCell ref="A1:I1"/>
    <mergeCell ref="H6:H7"/>
    <mergeCell ref="F8:G9"/>
    <mergeCell ref="H8:H9"/>
    <mergeCell ref="F10:G12"/>
    <mergeCell ref="H10:H12"/>
    <mergeCell ref="D6:D12"/>
    <mergeCell ref="E6:E12"/>
    <mergeCell ref="F6:G7"/>
    <mergeCell ref="A5:C5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70" zoomScaleSheetLayoutView="70" zoomScalePageLayoutView="0" workbookViewId="0" topLeftCell="A1">
      <selection activeCell="I6" sqref="I6:I13"/>
    </sheetView>
  </sheetViews>
  <sheetFormatPr defaultColWidth="9.140625" defaultRowHeight="12.75"/>
  <cols>
    <col min="1" max="2" width="9.140625" style="75" customWidth="1"/>
    <col min="3" max="3" width="24.421875" style="75" customWidth="1"/>
    <col min="4" max="4" width="14.7109375" style="75" customWidth="1"/>
    <col min="5" max="5" width="14.00390625" style="75" customWidth="1"/>
    <col min="6" max="6" width="8.00390625" style="75" customWidth="1"/>
    <col min="7" max="7" width="7.7109375" style="75" customWidth="1"/>
    <col min="8" max="8" width="16.57421875" style="75" customWidth="1"/>
    <col min="9" max="9" width="26.28125" style="76" customWidth="1"/>
    <col min="10" max="11" width="9.140625" style="76" customWidth="1"/>
    <col min="12" max="12" width="23.8515625" style="76" customWidth="1"/>
    <col min="13" max="13" width="14.8515625" style="76" customWidth="1"/>
    <col min="14" max="14" width="12.140625" style="76" customWidth="1"/>
    <col min="15" max="16" width="9.140625" style="76" customWidth="1"/>
    <col min="17" max="17" width="16.421875" style="76" customWidth="1"/>
    <col min="18" max="16384" width="9.140625" style="76" customWidth="1"/>
  </cols>
  <sheetData>
    <row r="1" spans="1:9" s="39" customFormat="1" ht="78" customHeight="1">
      <c r="A1" s="136" t="s">
        <v>45</v>
      </c>
      <c r="B1" s="136"/>
      <c r="C1" s="136"/>
      <c r="D1" s="136"/>
      <c r="E1" s="136"/>
      <c r="F1" s="136"/>
      <c r="G1" s="136"/>
      <c r="H1" s="136"/>
      <c r="I1" s="136"/>
    </row>
    <row r="2" spans="1:8" s="41" customFormat="1" ht="9" customHeight="1">
      <c r="A2" s="40" t="s">
        <v>26</v>
      </c>
      <c r="B2" s="40"/>
      <c r="C2" s="40"/>
      <c r="D2" s="40"/>
      <c r="E2" s="40"/>
      <c r="F2" s="40"/>
      <c r="G2" s="40"/>
      <c r="H2" s="40"/>
    </row>
    <row r="3" spans="1:9" s="42" customFormat="1" ht="33" customHeight="1">
      <c r="A3" s="159" t="s">
        <v>24</v>
      </c>
      <c r="B3" s="160"/>
      <c r="C3" s="160"/>
      <c r="D3" s="161" t="s">
        <v>23</v>
      </c>
      <c r="E3" s="162"/>
      <c r="F3" s="161" t="s">
        <v>22</v>
      </c>
      <c r="G3" s="162"/>
      <c r="H3" s="161" t="s">
        <v>27</v>
      </c>
      <c r="I3" s="137" t="s">
        <v>47</v>
      </c>
    </row>
    <row r="4" spans="1:16" s="42" customFormat="1" ht="34.5" customHeight="1">
      <c r="A4" s="160"/>
      <c r="B4" s="160"/>
      <c r="C4" s="160"/>
      <c r="D4" s="43" t="s">
        <v>28</v>
      </c>
      <c r="E4" s="43" t="s">
        <v>19</v>
      </c>
      <c r="F4" s="162"/>
      <c r="G4" s="162"/>
      <c r="H4" s="162"/>
      <c r="I4" s="138"/>
      <c r="K4" s="44"/>
      <c r="L4" s="44"/>
      <c r="M4" s="44"/>
      <c r="N4" s="44"/>
      <c r="O4" s="44"/>
      <c r="P4" s="44"/>
    </row>
    <row r="5" spans="1:16" s="46" customFormat="1" ht="12.75">
      <c r="A5" s="163">
        <v>1</v>
      </c>
      <c r="B5" s="163"/>
      <c r="C5" s="163"/>
      <c r="D5" s="45">
        <v>2</v>
      </c>
      <c r="E5" s="45">
        <v>3</v>
      </c>
      <c r="F5" s="163">
        <v>4</v>
      </c>
      <c r="G5" s="163"/>
      <c r="H5" s="45">
        <v>5</v>
      </c>
      <c r="I5" s="81">
        <v>6</v>
      </c>
      <c r="J5" s="47"/>
      <c r="K5" s="47"/>
      <c r="L5" s="47"/>
      <c r="M5" s="47">
        <f>1353.8+1316.4+926.8</f>
        <v>3597</v>
      </c>
      <c r="N5" s="47"/>
      <c r="O5" s="47">
        <f>1355.5+257.8</f>
        <v>1613.3</v>
      </c>
      <c r="P5" s="47"/>
    </row>
    <row r="6" spans="1:16" s="50" customFormat="1" ht="23.25" customHeight="1">
      <c r="A6" s="48" t="s">
        <v>29</v>
      </c>
      <c r="B6" s="49"/>
      <c r="C6" s="49"/>
      <c r="D6" s="153" t="s">
        <v>30</v>
      </c>
      <c r="E6" s="153" t="s">
        <v>31</v>
      </c>
      <c r="F6" s="155">
        <f>SUM(F8:G12)</f>
        <v>10.75</v>
      </c>
      <c r="G6" s="156"/>
      <c r="H6" s="141">
        <f>F6</f>
        <v>10.75</v>
      </c>
      <c r="I6" s="137" t="s">
        <v>48</v>
      </c>
      <c r="J6" s="51"/>
      <c r="K6" s="51"/>
      <c r="L6" s="51"/>
      <c r="M6" s="51"/>
      <c r="N6" s="51"/>
      <c r="O6" s="51"/>
      <c r="P6" s="51"/>
    </row>
    <row r="7" spans="1:16" s="50" customFormat="1" ht="20.25" customHeight="1">
      <c r="A7" s="52" t="s">
        <v>32</v>
      </c>
      <c r="B7" s="53"/>
      <c r="C7" s="53"/>
      <c r="D7" s="154"/>
      <c r="E7" s="154"/>
      <c r="F7" s="157"/>
      <c r="G7" s="158"/>
      <c r="H7" s="142"/>
      <c r="I7" s="139"/>
      <c r="J7" s="54">
        <f>SUM(J9:J12)</f>
        <v>11.99748819531587</v>
      </c>
      <c r="K7" s="55">
        <f>SUM(J9:J12)</f>
        <v>11.99748819531587</v>
      </c>
      <c r="L7" s="51"/>
      <c r="M7" s="51">
        <f>1353.8/M5</f>
        <v>0.3763691965526828</v>
      </c>
      <c r="N7" s="51"/>
      <c r="O7" s="51">
        <f>M7*O5</f>
        <v>607.1964247984431</v>
      </c>
      <c r="P7" s="51"/>
    </row>
    <row r="8" spans="1:16" s="58" customFormat="1" ht="22.5" customHeight="1">
      <c r="A8" s="56" t="s">
        <v>33</v>
      </c>
      <c r="B8" s="57"/>
      <c r="C8" s="57"/>
      <c r="D8" s="154"/>
      <c r="E8" s="154"/>
      <c r="F8" s="143">
        <v>6.26</v>
      </c>
      <c r="G8" s="144"/>
      <c r="H8" s="143">
        <f>F8</f>
        <v>6.26</v>
      </c>
      <c r="I8" s="139"/>
      <c r="J8" s="59"/>
      <c r="K8" s="59"/>
      <c r="L8" s="59"/>
      <c r="M8" s="59"/>
      <c r="N8" s="59"/>
      <c r="O8" s="59"/>
      <c r="P8" s="59"/>
    </row>
    <row r="9" spans="1:16" s="41" customFormat="1" ht="24" customHeight="1">
      <c r="A9" s="60" t="s">
        <v>34</v>
      </c>
      <c r="B9" s="61"/>
      <c r="C9" s="61"/>
      <c r="D9" s="154"/>
      <c r="E9" s="154"/>
      <c r="F9" s="144"/>
      <c r="G9" s="144"/>
      <c r="H9" s="144"/>
      <c r="I9" s="139"/>
      <c r="J9" s="62">
        <f>(1353.8+O7)*1000/26843.1/12-0.01</f>
        <v>6.0778351879329735</v>
      </c>
      <c r="K9" s="63"/>
      <c r="L9" s="63"/>
      <c r="M9" s="51">
        <f>1316.4/M5</f>
        <v>0.36597164303586327</v>
      </c>
      <c r="N9" s="63"/>
      <c r="O9" s="63">
        <f>M9*O5</f>
        <v>590.4220517097582</v>
      </c>
      <c r="P9" s="63"/>
    </row>
    <row r="10" spans="1:16" s="41" customFormat="1" ht="21" customHeight="1">
      <c r="A10" s="64" t="s">
        <v>35</v>
      </c>
      <c r="B10" s="65"/>
      <c r="C10" s="65"/>
      <c r="D10" s="154"/>
      <c r="E10" s="154"/>
      <c r="F10" s="145">
        <v>4.49</v>
      </c>
      <c r="G10" s="145"/>
      <c r="H10" s="146">
        <f>F10</f>
        <v>4.49</v>
      </c>
      <c r="I10" s="139"/>
      <c r="J10" s="63"/>
      <c r="K10" s="63"/>
      <c r="L10" s="63"/>
      <c r="M10" s="63"/>
      <c r="N10" s="63"/>
      <c r="O10" s="63"/>
      <c r="P10" s="63"/>
    </row>
    <row r="11" spans="1:16" s="41" customFormat="1" ht="20.25" customHeight="1">
      <c r="A11" s="66" t="s">
        <v>36</v>
      </c>
      <c r="B11" s="67"/>
      <c r="C11" s="67"/>
      <c r="D11" s="154"/>
      <c r="E11" s="154"/>
      <c r="F11" s="145"/>
      <c r="G11" s="145"/>
      <c r="H11" s="147"/>
      <c r="I11" s="139"/>
      <c r="J11" s="63"/>
      <c r="K11" s="63"/>
      <c r="L11" s="63"/>
      <c r="M11" s="63"/>
      <c r="N11" s="63"/>
      <c r="O11" s="63"/>
      <c r="P11" s="63"/>
    </row>
    <row r="12" spans="1:16" s="41" customFormat="1" ht="24.75" customHeight="1">
      <c r="A12" s="60" t="s">
        <v>37</v>
      </c>
      <c r="B12" s="61"/>
      <c r="C12" s="61"/>
      <c r="D12" s="154"/>
      <c r="E12" s="154"/>
      <c r="F12" s="145"/>
      <c r="G12" s="145"/>
      <c r="H12" s="148"/>
      <c r="I12" s="139"/>
      <c r="J12" s="62">
        <f>(1316.4+O9)*1000/26843.1/12</f>
        <v>5.919653007382898</v>
      </c>
      <c r="K12" s="63"/>
      <c r="L12" s="63"/>
      <c r="M12" s="51">
        <f>926.8/M5</f>
        <v>0.257659160411454</v>
      </c>
      <c r="N12" s="63"/>
      <c r="O12" s="63">
        <f>M12*O5</f>
        <v>415.6815234917987</v>
      </c>
      <c r="P12" s="63"/>
    </row>
    <row r="13" spans="1:16" s="50" customFormat="1" ht="64.5" customHeight="1">
      <c r="A13" s="149" t="s">
        <v>41</v>
      </c>
      <c r="B13" s="150"/>
      <c r="C13" s="150"/>
      <c r="D13" s="70" t="s">
        <v>42</v>
      </c>
      <c r="E13" s="71">
        <v>0.188</v>
      </c>
      <c r="F13" s="151">
        <v>584.7</v>
      </c>
      <c r="G13" s="152"/>
      <c r="H13" s="73">
        <f>F13*E13</f>
        <v>109.92360000000001</v>
      </c>
      <c r="I13" s="140"/>
      <c r="J13" s="74">
        <f>'[1]Тариф'!$AB$12</f>
        <v>495.5</v>
      </c>
      <c r="K13" s="51"/>
      <c r="L13" s="51"/>
      <c r="M13" s="51"/>
      <c r="N13" s="51"/>
      <c r="O13" s="51"/>
      <c r="P13" s="51"/>
    </row>
    <row r="14" ht="12.75">
      <c r="J14" s="77"/>
    </row>
    <row r="15" ht="12.75">
      <c r="J15" s="77"/>
    </row>
    <row r="27" spans="1:8" ht="16.5">
      <c r="A27" s="78"/>
      <c r="B27" s="79"/>
      <c r="C27" s="79"/>
      <c r="D27" s="79"/>
      <c r="E27" s="79"/>
      <c r="F27" s="79"/>
      <c r="G27" s="79"/>
      <c r="H27" s="79"/>
    </row>
  </sheetData>
  <sheetProtection/>
  <mergeCells count="19">
    <mergeCell ref="A13:C13"/>
    <mergeCell ref="F13:G13"/>
    <mergeCell ref="F3:G4"/>
    <mergeCell ref="H3:H4"/>
    <mergeCell ref="H6:H7"/>
    <mergeCell ref="F8:G9"/>
    <mergeCell ref="H8:H9"/>
    <mergeCell ref="F10:G12"/>
    <mergeCell ref="H10:H12"/>
    <mergeCell ref="D6:D12"/>
    <mergeCell ref="E6:E12"/>
    <mergeCell ref="F6:G7"/>
    <mergeCell ref="A5:C5"/>
    <mergeCell ref="F5:G5"/>
    <mergeCell ref="A1:I1"/>
    <mergeCell ref="I3:I4"/>
    <mergeCell ref="I6:I13"/>
    <mergeCell ref="A3:C4"/>
    <mergeCell ref="D3:E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</dc:creator>
  <cp:keywords/>
  <dc:description/>
  <cp:lastModifiedBy>Nash_OTIZ</cp:lastModifiedBy>
  <cp:lastPrinted>2013-02-14T05:11:17Z</cp:lastPrinted>
  <dcterms:created xsi:type="dcterms:W3CDTF">2012-08-30T03:39:18Z</dcterms:created>
  <dcterms:modified xsi:type="dcterms:W3CDTF">2013-07-05T02:46:36Z</dcterms:modified>
  <cp:category/>
  <cp:version/>
  <cp:contentType/>
  <cp:contentStatus/>
</cp:coreProperties>
</file>